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firstSheet="4" activeTab="7"/>
  </bookViews>
  <sheets>
    <sheet name="2011 KIZLAR" sheetId="8" r:id="rId1"/>
    <sheet name="2011 ERKEKLER" sheetId="9" r:id="rId2"/>
    <sheet name="2010 KIZLAR" sheetId="10" r:id="rId3"/>
    <sheet name="2010 ERKEKLER" sheetId="11" r:id="rId4"/>
    <sheet name="2009 KIZLAR" sheetId="12" r:id="rId5"/>
    <sheet name="2009 ERKEKLER" sheetId="13" r:id="rId6"/>
    <sheet name="2008 KIZLAR" sheetId="14" r:id="rId7"/>
    <sheet name="2008 ERKEKLER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Excel_BuiltIn_Print_Area_11 1">#N/A</definedName>
    <definedName name="_Excel_BuiltIn_Print_Area_12 1">#N/A</definedName>
    <definedName name="_Excel_BuiltIn_Print_Area_13 1">#N/A</definedName>
    <definedName name="_Excel_BuiltIn_Print_Area_16 1">#N/A</definedName>
    <definedName name="_Excel_BuiltIn_Print_Area_19 1">#N/A</definedName>
    <definedName name="_Excel_BuiltIn_Print_Area_20 1">#N/A</definedName>
    <definedName name="_Excel_BuiltIn_Print_Area_21 1">#N/A</definedName>
    <definedName name="_Excel_BuiltIn_Print_Area_4 1">#N/A</definedName>
    <definedName name="_Excel_BuiltIn_Print_Area_5 1">#N/A</definedName>
    <definedName name="_Excel_BuiltIn_Print_Area_9 1">#N/A</definedName>
    <definedName name="Excel_BuiltIn__FilterDatabase_3" localSheetId="7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'2008 ERKEKLER'!$A$1:$Z$13</definedName>
    <definedName name="_xlnm.Print_Area" localSheetId="6">'2008 KIZLAR'!$A$1:$Z$8</definedName>
    <definedName name="_xlnm.Print_Area" localSheetId="5">'2009 ERKEKLER'!$A$1:$Z$14</definedName>
    <definedName name="_xlnm.Print_Area" localSheetId="4">'2009 KIZLAR'!$A$1:$Z$9</definedName>
    <definedName name="_xlnm.Print_Area" localSheetId="3">'2010 ERKEKLER'!$A$1:$AA$9</definedName>
    <definedName name="_xlnm.Print_Area" localSheetId="2">'2010 KIZLAR'!$A$1:$Z$9</definedName>
    <definedName name="_xlnm.Print_Area" localSheetId="1">'2011 ERKEKLER'!$A$1:$P$9</definedName>
    <definedName name="_xlnm.Print_Area" localSheetId="0">'2011 KIZLAR'!$A$1:$P$10</definedName>
    <definedName name="_xlnm.Print_Titles" localSheetId="7">'2008 ERKEKLER'!$1:$2</definedName>
    <definedName name="_xlnm.Print_Titles" localSheetId="6">'2008 KIZLAR'!$1:$2</definedName>
    <definedName name="_xlnm.Print_Titles" localSheetId="5">'2009 ERKEKLER'!$1:$2</definedName>
    <definedName name="_xlnm.Print_Titles" localSheetId="4">'2009 KIZLAR'!$1:$2</definedName>
    <definedName name="_xlnm.Print_Titles" localSheetId="3">'2010 ERKEKLER'!$1:$2</definedName>
    <definedName name="_xlnm.Print_Titles" localSheetId="2">'2010 KIZLAR'!$1:$2</definedName>
    <definedName name="_xlnm.Print_Titles" localSheetId="1">'2011 ERKEKLER'!$1:$2</definedName>
    <definedName name="_xlnm.Print_Titles" localSheetId="0">'2011 KIZLAR'!$1:$2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6" l="1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Z12" i="16" s="1"/>
  <c r="D12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Z10" i="16" s="1"/>
  <c r="D10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Z8" i="16" s="1"/>
  <c r="D8" i="16"/>
  <c r="X5" i="16"/>
  <c r="A4" i="16"/>
  <c r="A2" i="16"/>
  <c r="A1" i="16"/>
  <c r="Z9" i="16" l="1"/>
  <c r="Z11" i="16"/>
  <c r="Z13" i="16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X5" i="14"/>
  <c r="A4" i="14"/>
  <c r="A2" i="14"/>
  <c r="A1" i="14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Z14" i="13" s="1"/>
  <c r="D14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Z12" i="13" s="1"/>
  <c r="D12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Z11" i="13" s="1"/>
  <c r="F11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Z10" i="13" s="1"/>
  <c r="D10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X5" i="13"/>
  <c r="A4" i="13"/>
  <c r="A2" i="13"/>
  <c r="A1" i="13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9" i="12" s="1"/>
  <c r="D9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Z8" i="12" s="1"/>
  <c r="D8" i="12"/>
  <c r="X5" i="12"/>
  <c r="A4" i="12"/>
  <c r="A2" i="12"/>
  <c r="A1" i="12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Z9" i="11" s="1"/>
  <c r="F9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X5" i="11"/>
  <c r="A4" i="11"/>
  <c r="A2" i="11"/>
  <c r="A1" i="11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Z9" i="10" s="1"/>
  <c r="D9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Z8" i="10" s="1"/>
  <c r="F8" i="10"/>
  <c r="E8" i="10"/>
  <c r="D8" i="10"/>
  <c r="X5" i="10"/>
  <c r="A4" i="10"/>
  <c r="A2" i="10"/>
  <c r="A1" i="10"/>
  <c r="O9" i="9"/>
  <c r="N9" i="9"/>
  <c r="M9" i="9"/>
  <c r="L9" i="9"/>
  <c r="K9" i="9"/>
  <c r="J9" i="9"/>
  <c r="I9" i="9"/>
  <c r="H9" i="9"/>
  <c r="G9" i="9"/>
  <c r="F9" i="9"/>
  <c r="E9" i="9"/>
  <c r="P9" i="9" s="1"/>
  <c r="D9" i="9"/>
  <c r="O8" i="9"/>
  <c r="N8" i="9"/>
  <c r="M8" i="9"/>
  <c r="L8" i="9"/>
  <c r="K8" i="9"/>
  <c r="J8" i="9"/>
  <c r="I8" i="9"/>
  <c r="H8" i="9"/>
  <c r="G8" i="9"/>
  <c r="F8" i="9"/>
  <c r="E8" i="9"/>
  <c r="P8" i="9" s="1"/>
  <c r="D8" i="9"/>
  <c r="N5" i="9"/>
  <c r="A4" i="9"/>
  <c r="A2" i="9"/>
  <c r="A1" i="9"/>
  <c r="O10" i="8"/>
  <c r="N10" i="8"/>
  <c r="M10" i="8"/>
  <c r="L10" i="8"/>
  <c r="K10" i="8"/>
  <c r="J10" i="8"/>
  <c r="I10" i="8"/>
  <c r="H10" i="8"/>
  <c r="G10" i="8"/>
  <c r="F10" i="8"/>
  <c r="E10" i="8"/>
  <c r="P10" i="8" s="1"/>
  <c r="D10" i="8"/>
  <c r="O9" i="8"/>
  <c r="N9" i="8"/>
  <c r="M9" i="8"/>
  <c r="L9" i="8"/>
  <c r="K9" i="8"/>
  <c r="J9" i="8"/>
  <c r="I9" i="8"/>
  <c r="H9" i="8"/>
  <c r="G9" i="8"/>
  <c r="F9" i="8"/>
  <c r="E9" i="8"/>
  <c r="P9" i="8" s="1"/>
  <c r="D9" i="8"/>
  <c r="O8" i="8"/>
  <c r="N8" i="8"/>
  <c r="M8" i="8"/>
  <c r="L8" i="8"/>
  <c r="K8" i="8"/>
  <c r="J8" i="8"/>
  <c r="I8" i="8"/>
  <c r="H8" i="8"/>
  <c r="G8" i="8"/>
  <c r="F8" i="8"/>
  <c r="E8" i="8"/>
  <c r="P8" i="8" s="1"/>
  <c r="D8" i="8"/>
  <c r="N5" i="8"/>
  <c r="A4" i="8"/>
  <c r="A2" i="8"/>
  <c r="A1" i="8"/>
  <c r="Z8" i="14" l="1"/>
  <c r="Z8" i="11"/>
  <c r="Z13" i="13"/>
  <c r="Z8" i="13"/>
  <c r="Z9" i="13"/>
</calcChain>
</file>

<file path=xl/sharedStrings.xml><?xml version="1.0" encoding="utf-8"?>
<sst xmlns="http://schemas.openxmlformats.org/spreadsheetml/2006/main" count="335" uniqueCount="47">
  <si>
    <t>SIRA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</si>
  <si>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</si>
  <si>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</si>
  <si>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</si>
  <si>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</si>
  <si>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</si>
  <si>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</si>
  <si>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</si>
  <si>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DERECE</t>
  </si>
  <si>
    <t>PUAN</t>
  </si>
  <si>
    <t>80 METRE ENGELLİ</t>
  </si>
  <si>
    <t>800 METRE</t>
  </si>
  <si>
    <t>1500 METRE</t>
  </si>
  <si>
    <t>GÜLLE ATMA</t>
  </si>
  <si>
    <t>DİSK ATMA</t>
  </si>
  <si>
    <t>CİRİT ATMA</t>
  </si>
  <si>
    <t>ÇEKİÇ ATMA</t>
  </si>
  <si>
    <t>OKULU</t>
  </si>
  <si>
    <t>TOPLAM PUAN</t>
  </si>
  <si>
    <t>SÜMEYRA ARGIŞ</t>
  </si>
  <si>
    <t>OSMANİYE</t>
  </si>
  <si>
    <t>KEVSER KABAKCI</t>
  </si>
  <si>
    <t>YAĞMUR TAMKELEK</t>
  </si>
  <si>
    <t>ERCAN GEZER</t>
  </si>
  <si>
    <t>MUHAMMED KABAKCI</t>
  </si>
  <si>
    <t>FATMA SAKABAŞI</t>
  </si>
  <si>
    <t>FATMA HALO</t>
  </si>
  <si>
    <t>BİLAL EL OSMAN</t>
  </si>
  <si>
    <t>MEHMET HAMZA DEMİREL</t>
  </si>
  <si>
    <t>ELA BİÇER</t>
  </si>
  <si>
    <t>DUA KABAKCI</t>
  </si>
  <si>
    <t>HÜSEYİN KANAT</t>
  </si>
  <si>
    <t>TİMUR ER</t>
  </si>
  <si>
    <t>ABDUL BAKİ İNAT</t>
  </si>
  <si>
    <t>MUSTAFA KORAY DONBALOĞLU</t>
  </si>
  <si>
    <t>MEHMET YÜKSEL</t>
  </si>
  <si>
    <t>MUHAMMET BATURAY DAŞCI</t>
  </si>
  <si>
    <t>GÜLHANNUR AVCI</t>
  </si>
  <si>
    <t>EYYÜP ALİ AKDENİZ</t>
  </si>
  <si>
    <t>HÜSEYİN EMRE KAVCU</t>
  </si>
  <si>
    <t>GENEL PUAN TABLOSU</t>
  </si>
  <si>
    <t>CELAL KAYAÖZ</t>
  </si>
  <si>
    <t>MUHAMMET EREN AKGÜL</t>
  </si>
  <si>
    <t>ONUR CAN SARIOĞLU</t>
  </si>
  <si>
    <t>EGEMEN HAYTA</t>
  </si>
  <si>
    <t>HALİL METE GÖZÜKARA</t>
  </si>
  <si>
    <t>KAAN EREN SAYGI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</si>
</sst>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.00"/>
    <numFmt numFmtId="165" formatCode="0\:00\.00"/>
    <numFmt numFmtId="166" formatCode="0;[Red]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4"/>
      <name val="Cambria"/>
      <family val="1"/>
      <charset val="162"/>
    </font>
    <font>
      <b/>
      <sz val="16"/>
      <name val="Cambria"/>
      <family val="1"/>
      <charset val="162"/>
      <scheme val="major"/>
    </font>
    <font>
      <sz val="16"/>
      <name val="Arial"/>
      <family val="2"/>
      <charset val="162"/>
    </font>
    <font>
      <sz val="16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0"/>
      <name val="Arial"/>
      <charset val="162"/>
    </font>
    <font>
      <b/>
      <sz val="16"/>
      <color indexed="56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9" fillId="6" borderId="3" xfId="1" applyFont="1" applyFill="1" applyBorder="1" applyAlignment="1" applyProtection="1">
      <alignment horizontal="left" vertical="center" wrapText="1"/>
      <protection locked="0"/>
    </xf>
    <xf numFmtId="0" fontId="13" fillId="8" borderId="0" xfId="1" applyFont="1" applyFill="1" applyBorder="1" applyAlignment="1" applyProtection="1">
      <alignment vertical="center" wrapText="1"/>
      <protection locked="0"/>
    </xf>
    <xf numFmtId="0" fontId="14" fillId="0" borderId="0" xfId="3"/>
    <xf numFmtId="0" fontId="15" fillId="2" borderId="0" xfId="1" applyFont="1" applyFill="1" applyBorder="1" applyAlignment="1" applyProtection="1">
      <alignment vertical="center" wrapText="1"/>
      <protection locked="0"/>
    </xf>
    <xf numFmtId="0" fontId="6" fillId="5" borderId="0" xfId="4" applyFont="1" applyFill="1" applyBorder="1" applyAlignment="1" applyProtection="1">
      <alignment vertical="center"/>
    </xf>
    <xf numFmtId="0" fontId="6" fillId="5" borderId="0" xfId="4" applyFont="1" applyFill="1" applyBorder="1" applyAlignment="1" applyProtection="1">
      <alignment horizontal="center" vertical="center"/>
    </xf>
    <xf numFmtId="22" fontId="6" fillId="5" borderId="0" xfId="4" applyNumberFormat="1" applyFont="1" applyFill="1" applyBorder="1" applyAlignment="1" applyProtection="1">
      <alignment vertical="center"/>
    </xf>
    <xf numFmtId="0" fontId="17" fillId="7" borderId="3" xfId="3" applyFont="1" applyFill="1" applyBorder="1"/>
    <xf numFmtId="0" fontId="14" fillId="7" borderId="0" xfId="3" applyFill="1"/>
    <xf numFmtId="0" fontId="3" fillId="4" borderId="3" xfId="3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164" fontId="5" fillId="7" borderId="3" xfId="3" applyNumberFormat="1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164" fontId="5" fillId="6" borderId="3" xfId="3" applyNumberFormat="1" applyFont="1" applyFill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/>
    </xf>
    <xf numFmtId="165" fontId="5" fillId="7" borderId="3" xfId="3" applyNumberFormat="1" applyFont="1" applyFill="1" applyBorder="1" applyAlignment="1">
      <alignment horizontal="center" vertical="center"/>
    </xf>
    <xf numFmtId="1" fontId="6" fillId="6" borderId="4" xfId="3" applyNumberFormat="1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horizontal="left" vertical="center"/>
    </xf>
    <xf numFmtId="165" fontId="5" fillId="6" borderId="3" xfId="3" applyNumberFormat="1" applyFont="1" applyFill="1" applyBorder="1" applyAlignment="1">
      <alignment horizontal="center" vertical="center"/>
    </xf>
    <xf numFmtId="1" fontId="6" fillId="6" borderId="3" xfId="3" applyNumberFormat="1" applyFont="1" applyFill="1" applyBorder="1" applyAlignment="1">
      <alignment horizontal="center" vertical="center"/>
    </xf>
    <xf numFmtId="0" fontId="13" fillId="8" borderId="3" xfId="1" applyFont="1" applyFill="1" applyBorder="1" applyAlignment="1" applyProtection="1">
      <alignment vertical="center" wrapText="1"/>
      <protection locked="0"/>
    </xf>
    <xf numFmtId="0" fontId="15" fillId="2" borderId="3" xfId="1" applyFont="1" applyFill="1" applyBorder="1" applyAlignment="1" applyProtection="1">
      <alignment vertical="center" wrapText="1"/>
      <protection locked="0"/>
    </xf>
    <xf numFmtId="0" fontId="6" fillId="5" borderId="3" xfId="4" applyFont="1" applyFill="1" applyBorder="1" applyAlignment="1" applyProtection="1">
      <alignment vertical="center"/>
    </xf>
    <xf numFmtId="22" fontId="6" fillId="5" borderId="3" xfId="4" applyNumberFormat="1" applyFont="1" applyFill="1" applyBorder="1" applyAlignment="1" applyProtection="1">
      <alignment vertical="center"/>
    </xf>
    <xf numFmtId="0" fontId="5" fillId="7" borderId="3" xfId="3" applyFont="1" applyFill="1" applyBorder="1"/>
    <xf numFmtId="0" fontId="4" fillId="6" borderId="3" xfId="3" applyFont="1" applyFill="1" applyBorder="1" applyAlignment="1">
      <alignment horizontal="left" vertical="center"/>
    </xf>
    <xf numFmtId="166" fontId="12" fillId="7" borderId="3" xfId="3" applyNumberFormat="1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11" fillId="7" borderId="3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7" fillId="7" borderId="3" xfId="3" applyFont="1" applyFill="1" applyBorder="1" applyAlignment="1">
      <alignment horizontal="center" vertical="center"/>
    </xf>
    <xf numFmtId="0" fontId="2" fillId="7" borderId="3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8" fillId="7" borderId="3" xfId="3" applyFont="1" applyFill="1" applyBorder="1" applyAlignment="1">
      <alignment horizontal="center" vertical="center"/>
    </xf>
    <xf numFmtId="0" fontId="6" fillId="5" borderId="0" xfId="4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0" fontId="13" fillId="8" borderId="0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 wrapText="1"/>
      <protection locked="0"/>
    </xf>
    <xf numFmtId="0" fontId="6" fillId="5" borderId="0" xfId="4" applyFont="1" applyFill="1" applyBorder="1" applyAlignment="1" applyProtection="1">
      <alignment horizontal="center" vertical="center"/>
    </xf>
    <xf numFmtId="22" fontId="6" fillId="5" borderId="1" xfId="4" applyNumberFormat="1" applyFont="1" applyFill="1" applyBorder="1" applyAlignment="1" applyProtection="1">
      <alignment horizontal="center" vertical="center"/>
    </xf>
    <xf numFmtId="0" fontId="3" fillId="6" borderId="4" xfId="3" applyFont="1" applyFill="1" applyBorder="1" applyAlignment="1">
      <alignment horizontal="center" vertical="center"/>
    </xf>
    <xf numFmtId="0" fontId="3" fillId="6" borderId="5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3" xfId="3" applyFont="1" applyFill="1" applyBorder="1" applyAlignment="1">
      <alignment horizontal="left" vertical="center"/>
    </xf>
  </cellXfs>
  <cellStyles count="5">
    <cellStyle name="Köprü" xfId="4" builtinId="8"/>
    <cellStyle name="Normal" xfId="0" builtinId="0"/>
    <cellStyle name="Normal 2" xfId="1"/>
    <cellStyle name="Normal 3" xfId="2"/>
    <cellStyle name="Normal 4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38100</xdr:rowOff>
    </xdr:from>
    <xdr:to>
      <xdr:col>1</xdr:col>
      <xdr:colOff>1075366</xdr:colOff>
      <xdr:row>0</xdr:row>
      <xdr:rowOff>590551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38100"/>
          <a:ext cx="1217375" cy="552451"/>
        </a:xfrm>
        <a:prstGeom prst="ellipse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1075444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453" cy="1259131"/>
        </a:xfrm>
        <a:prstGeom prst="ellipse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1077083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9092" cy="1259131"/>
        </a:xfrm>
        <a:prstGeom prst="ellipse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1076929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8938" cy="1249618"/>
        </a:xfrm>
        <a:prstGeom prst="ellipse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1077084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9093" cy="1259131"/>
        </a:xfrm>
        <a:prstGeom prst="ellipse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11%20KIZLAR%20(1)%20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ra.yilmaz/Downloads/SALON%20YARI&#350;MA%20CETVELLER&#3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11%20ERKEKLER%20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10%20KIZLAR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10%20ERKEKLER%20(1)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09%20KIZLAR%20(1)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09%20ERKEKLER%20(1)%20(2)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08%20KIZLAR%20(3)%20(1)%20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OSMAN&#304;YE/SEM%202008%20ERKEKLER%20(2)%20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ra.yilmaz/Downloads/tgola/TASLAK%20CETVELLER%20(Form&#252;ll&#252;)/2011%20YILI%20FORM&#220;LL&#220;%20S&#304;STEMLER/GEN&#199;LER%20B&#220;Y&#220;KLER%20SALON%20DENEME/Users/pc/AppData/Local/Temp/Rar$DI00.399/ba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1500m."/>
      <sheetName val="Disk"/>
      <sheetName val="80m.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2011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ELİF AZRA ŞENATEŞ</v>
          </cell>
          <cell r="E8" t="str">
            <v>MERSİN</v>
          </cell>
          <cell r="F8">
            <v>915</v>
          </cell>
          <cell r="G8">
            <v>77</v>
          </cell>
        </row>
        <row r="9">
          <cell r="D9" t="str">
            <v>AZRA SAYGI</v>
          </cell>
          <cell r="E9" t="str">
            <v>ADANA</v>
          </cell>
          <cell r="F9">
            <v>931</v>
          </cell>
          <cell r="G9">
            <v>73</v>
          </cell>
        </row>
        <row r="10">
          <cell r="D10" t="str">
            <v>ELİFNAZ BOZKURT</v>
          </cell>
          <cell r="E10" t="str">
            <v>GAZİANTEP</v>
          </cell>
          <cell r="F10">
            <v>948</v>
          </cell>
          <cell r="G10">
            <v>70</v>
          </cell>
        </row>
        <row r="11">
          <cell r="D11" t="str">
            <v>ASMİN CEREN BALLI</v>
          </cell>
          <cell r="E11" t="str">
            <v>MERSİN</v>
          </cell>
          <cell r="F11">
            <v>990</v>
          </cell>
          <cell r="G11">
            <v>62</v>
          </cell>
        </row>
        <row r="12">
          <cell r="D12" t="str">
            <v>İLAYDA YİĞİT</v>
          </cell>
          <cell r="E12" t="str">
            <v>ADANA</v>
          </cell>
          <cell r="F12">
            <v>993</v>
          </cell>
          <cell r="G12">
            <v>61</v>
          </cell>
        </row>
        <row r="13">
          <cell r="D13" t="str">
            <v>ELİF AHMET</v>
          </cell>
          <cell r="E13" t="str">
            <v>GAZİANTEP</v>
          </cell>
          <cell r="F13">
            <v>1004</v>
          </cell>
          <cell r="G13">
            <v>59</v>
          </cell>
        </row>
        <row r="14">
          <cell r="D14" t="str">
            <v>IRMAK TUANNA CİRİT</v>
          </cell>
          <cell r="E14" t="str">
            <v>ADANA</v>
          </cell>
          <cell r="F14">
            <v>1011</v>
          </cell>
          <cell r="G14">
            <v>57</v>
          </cell>
        </row>
        <row r="15">
          <cell r="D15" t="str">
            <v>YAPRAK HEVAL SÖYLEMEZ</v>
          </cell>
          <cell r="E15" t="str">
            <v>MERSİN</v>
          </cell>
          <cell r="F15">
            <v>1021</v>
          </cell>
          <cell r="G15">
            <v>55</v>
          </cell>
        </row>
        <row r="16">
          <cell r="D16" t="str">
            <v>NİDA SARIÇAKIR</v>
          </cell>
          <cell r="E16" t="str">
            <v>ADANA</v>
          </cell>
          <cell r="F16">
            <v>1030</v>
          </cell>
          <cell r="G16">
            <v>54</v>
          </cell>
        </row>
        <row r="17">
          <cell r="D17" t="str">
            <v>EMEL SU KAYA</v>
          </cell>
          <cell r="E17" t="str">
            <v>GAZİANTEP</v>
          </cell>
          <cell r="F17">
            <v>1032</v>
          </cell>
          <cell r="G17">
            <v>53</v>
          </cell>
        </row>
        <row r="18">
          <cell r="D18" t="str">
            <v>NESİL ELA UĞUR</v>
          </cell>
          <cell r="E18" t="str">
            <v>GAZİANTEP</v>
          </cell>
          <cell r="F18">
            <v>1041</v>
          </cell>
          <cell r="G18">
            <v>51</v>
          </cell>
        </row>
        <row r="19">
          <cell r="D19" t="str">
            <v>DÖNE KÜBRA SEZER</v>
          </cell>
          <cell r="E19" t="str">
            <v>GAZİANTEP</v>
          </cell>
          <cell r="F19">
            <v>1086</v>
          </cell>
          <cell r="G19">
            <v>42</v>
          </cell>
        </row>
        <row r="20">
          <cell r="D20" t="str">
            <v>ZEHRA HOÇA</v>
          </cell>
          <cell r="E20" t="str">
            <v>MERSİN</v>
          </cell>
          <cell r="F20">
            <v>1094</v>
          </cell>
          <cell r="G20">
            <v>41</v>
          </cell>
        </row>
        <row r="21">
          <cell r="D21" t="str">
            <v>EMİNESU ÇEVİK</v>
          </cell>
          <cell r="E21" t="str">
            <v>MERSİN</v>
          </cell>
          <cell r="F21">
            <v>1103</v>
          </cell>
          <cell r="G21">
            <v>39</v>
          </cell>
        </row>
        <row r="22">
          <cell r="D22" t="str">
            <v>YAĞMUR BETÜL OĞUR</v>
          </cell>
          <cell r="E22" t="str">
            <v>GAZİANTEP</v>
          </cell>
          <cell r="F22">
            <v>1111</v>
          </cell>
          <cell r="G22">
            <v>37</v>
          </cell>
        </row>
        <row r="23">
          <cell r="D23" t="str">
            <v>HAVVA AKÇİN</v>
          </cell>
          <cell r="E23" t="str">
            <v>GAZİANTEP</v>
          </cell>
          <cell r="F23" t="str">
            <v>DNS</v>
          </cell>
          <cell r="G23" t="str">
            <v>0</v>
          </cell>
        </row>
        <row r="24">
          <cell r="D24" t="str">
            <v>YAĞMUR MEMUR</v>
          </cell>
          <cell r="E24" t="str">
            <v>İZMİR</v>
          </cell>
          <cell r="F24" t="str">
            <v>DNS</v>
          </cell>
          <cell r="G24" t="str">
            <v>0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 refreshError="1"/>
      <sheetData sheetId="6" refreshError="1"/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D8" t="str">
            <v>KEVSER KABAKCI</v>
          </cell>
          <cell r="E8" t="str">
            <v>OSMANİYE</v>
          </cell>
          <cell r="F8">
            <v>21564</v>
          </cell>
          <cell r="G8">
            <v>27</v>
          </cell>
        </row>
        <row r="9">
          <cell r="D9" t="str">
            <v>SÜMEYRA ARGIŞ</v>
          </cell>
          <cell r="E9" t="str">
            <v>OSMANİYE</v>
          </cell>
          <cell r="F9">
            <v>21326</v>
          </cell>
          <cell r="G9">
            <v>28</v>
          </cell>
        </row>
        <row r="10">
          <cell r="D10" t="str">
            <v>YAĞMUR TAMKELEK</v>
          </cell>
          <cell r="E10" t="str">
            <v>OSMANİYE</v>
          </cell>
          <cell r="F10">
            <v>21350</v>
          </cell>
          <cell r="G10">
            <v>28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ELİFNAZ BOZKURT</v>
          </cell>
          <cell r="F8" t="str">
            <v>GAZİANTEP</v>
          </cell>
          <cell r="G8">
            <v>430</v>
          </cell>
          <cell r="H8">
            <v>415</v>
          </cell>
          <cell r="I8">
            <v>422</v>
          </cell>
          <cell r="J8">
            <v>430</v>
          </cell>
          <cell r="K8">
            <v>62</v>
          </cell>
        </row>
        <row r="9">
          <cell r="E9" t="str">
            <v>AZRA SAYGI</v>
          </cell>
          <cell r="F9" t="str">
            <v>ADANA</v>
          </cell>
          <cell r="G9" t="str">
            <v>X</v>
          </cell>
          <cell r="H9">
            <v>420</v>
          </cell>
          <cell r="I9">
            <v>425</v>
          </cell>
          <cell r="J9">
            <v>425</v>
          </cell>
          <cell r="K9">
            <v>61</v>
          </cell>
        </row>
        <row r="10">
          <cell r="E10" t="str">
            <v>IRMAK TUANNA CİRİT</v>
          </cell>
          <cell r="F10" t="str">
            <v>ADANA</v>
          </cell>
          <cell r="G10">
            <v>379</v>
          </cell>
          <cell r="H10">
            <v>373</v>
          </cell>
          <cell r="I10">
            <v>383</v>
          </cell>
          <cell r="J10">
            <v>383</v>
          </cell>
          <cell r="K10">
            <v>49</v>
          </cell>
        </row>
        <row r="11">
          <cell r="E11" t="str">
            <v>ASMİN CEREN BALLI</v>
          </cell>
          <cell r="F11" t="str">
            <v>MERSİN</v>
          </cell>
          <cell r="G11">
            <v>383</v>
          </cell>
          <cell r="H11">
            <v>378</v>
          </cell>
          <cell r="I11">
            <v>382</v>
          </cell>
          <cell r="J11">
            <v>383</v>
          </cell>
          <cell r="K11">
            <v>49</v>
          </cell>
        </row>
        <row r="12">
          <cell r="E12" t="str">
            <v>İLAYDA YİĞİT</v>
          </cell>
          <cell r="F12" t="str">
            <v>ADANA</v>
          </cell>
          <cell r="G12">
            <v>370</v>
          </cell>
          <cell r="H12">
            <v>378</v>
          </cell>
          <cell r="I12">
            <v>372</v>
          </cell>
          <cell r="J12">
            <v>378</v>
          </cell>
          <cell r="K12">
            <v>48</v>
          </cell>
        </row>
        <row r="13">
          <cell r="E13" t="str">
            <v>ZEHRA HOÇA</v>
          </cell>
          <cell r="F13" t="str">
            <v>MERSİN</v>
          </cell>
          <cell r="G13">
            <v>225</v>
          </cell>
          <cell r="H13">
            <v>357</v>
          </cell>
          <cell r="I13">
            <v>378</v>
          </cell>
          <cell r="J13">
            <v>378</v>
          </cell>
          <cell r="K13">
            <v>48</v>
          </cell>
        </row>
        <row r="14">
          <cell r="E14" t="str">
            <v>SÜMEYRA ARGIŞ</v>
          </cell>
          <cell r="F14" t="str">
            <v>OSMANİYE</v>
          </cell>
          <cell r="G14">
            <v>369</v>
          </cell>
          <cell r="H14">
            <v>360</v>
          </cell>
          <cell r="I14">
            <v>364</v>
          </cell>
          <cell r="J14">
            <v>369</v>
          </cell>
          <cell r="K14">
            <v>45</v>
          </cell>
        </row>
        <row r="15">
          <cell r="E15" t="str">
            <v>ELİF AZRA ŞENATEŞ</v>
          </cell>
          <cell r="F15" t="str">
            <v>MERSİN</v>
          </cell>
          <cell r="G15">
            <v>360</v>
          </cell>
          <cell r="H15">
            <v>345</v>
          </cell>
          <cell r="I15">
            <v>363</v>
          </cell>
          <cell r="J15">
            <v>363</v>
          </cell>
          <cell r="K15">
            <v>43</v>
          </cell>
        </row>
        <row r="16">
          <cell r="E16" t="str">
            <v>ELİF AHMET</v>
          </cell>
          <cell r="F16" t="str">
            <v>GAZİANTEP</v>
          </cell>
          <cell r="G16">
            <v>317</v>
          </cell>
          <cell r="H16">
            <v>356</v>
          </cell>
          <cell r="I16">
            <v>263</v>
          </cell>
          <cell r="J16">
            <v>356</v>
          </cell>
          <cell r="K16">
            <v>40</v>
          </cell>
        </row>
        <row r="17">
          <cell r="E17" t="str">
            <v>NİDA SARIÇAKIR</v>
          </cell>
          <cell r="F17" t="str">
            <v>ADANA</v>
          </cell>
          <cell r="G17">
            <v>352</v>
          </cell>
          <cell r="H17" t="str">
            <v>X</v>
          </cell>
          <cell r="I17" t="str">
            <v>X</v>
          </cell>
          <cell r="J17">
            <v>352</v>
          </cell>
          <cell r="K17">
            <v>39</v>
          </cell>
        </row>
        <row r="18">
          <cell r="E18" t="str">
            <v>DÖNE KÜBRA SEZER</v>
          </cell>
          <cell r="F18" t="str">
            <v>GAZİANTEP</v>
          </cell>
          <cell r="G18">
            <v>329</v>
          </cell>
          <cell r="H18">
            <v>342</v>
          </cell>
          <cell r="I18" t="str">
            <v>X</v>
          </cell>
          <cell r="J18">
            <v>342</v>
          </cell>
          <cell r="K18">
            <v>36</v>
          </cell>
        </row>
        <row r="19">
          <cell r="E19" t="str">
            <v>NESİL ELA UĞUR</v>
          </cell>
          <cell r="F19" t="str">
            <v>GAZİANTEP</v>
          </cell>
          <cell r="G19">
            <v>325</v>
          </cell>
          <cell r="H19">
            <v>312</v>
          </cell>
          <cell r="I19">
            <v>327</v>
          </cell>
          <cell r="J19">
            <v>327</v>
          </cell>
          <cell r="K19">
            <v>31</v>
          </cell>
        </row>
        <row r="20">
          <cell r="E20" t="str">
            <v>YAPRAK HEVAL SÖYLEMEZ</v>
          </cell>
          <cell r="F20" t="str">
            <v>MERSİN</v>
          </cell>
          <cell r="G20">
            <v>295</v>
          </cell>
          <cell r="H20">
            <v>313</v>
          </cell>
          <cell r="I20">
            <v>327</v>
          </cell>
          <cell r="J20">
            <v>327</v>
          </cell>
          <cell r="K20">
            <v>31</v>
          </cell>
        </row>
        <row r="21">
          <cell r="E21" t="str">
            <v>YAĞMUR BETÜL OĞUR</v>
          </cell>
          <cell r="F21" t="str">
            <v>GAZİANTEP</v>
          </cell>
          <cell r="G21">
            <v>322</v>
          </cell>
          <cell r="H21">
            <v>322</v>
          </cell>
          <cell r="I21">
            <v>326</v>
          </cell>
          <cell r="J21">
            <v>326</v>
          </cell>
          <cell r="K21">
            <v>30</v>
          </cell>
        </row>
        <row r="22">
          <cell r="E22" t="str">
            <v>EMİNESU ÇEVİK</v>
          </cell>
          <cell r="F22" t="str">
            <v>MERSİN</v>
          </cell>
          <cell r="G22">
            <v>325</v>
          </cell>
          <cell r="H22">
            <v>283</v>
          </cell>
          <cell r="I22">
            <v>312</v>
          </cell>
          <cell r="J22">
            <v>325</v>
          </cell>
          <cell r="K22">
            <v>30</v>
          </cell>
        </row>
        <row r="23">
          <cell r="E23" t="str">
            <v>EMEL SU KAYA</v>
          </cell>
          <cell r="F23" t="str">
            <v>GAZİANTEP</v>
          </cell>
          <cell r="G23">
            <v>310</v>
          </cell>
          <cell r="H23">
            <v>303</v>
          </cell>
          <cell r="I23">
            <v>307</v>
          </cell>
          <cell r="J23">
            <v>310</v>
          </cell>
          <cell r="K23">
            <v>25</v>
          </cell>
        </row>
        <row r="24">
          <cell r="E24" t="str">
            <v>KEVSER KABAKCI</v>
          </cell>
          <cell r="F24" t="str">
            <v>OSMANİYE</v>
          </cell>
          <cell r="G24">
            <v>277</v>
          </cell>
          <cell r="H24">
            <v>298</v>
          </cell>
          <cell r="I24">
            <v>289</v>
          </cell>
          <cell r="J24">
            <v>298</v>
          </cell>
          <cell r="K24">
            <v>21</v>
          </cell>
        </row>
        <row r="25">
          <cell r="E25" t="str">
            <v>YAĞMUR TAMKELEK</v>
          </cell>
          <cell r="F25" t="str">
            <v>OSMANİYE</v>
          </cell>
          <cell r="G25">
            <v>295</v>
          </cell>
          <cell r="H25">
            <v>263</v>
          </cell>
          <cell r="I25">
            <v>275</v>
          </cell>
          <cell r="J25">
            <v>295</v>
          </cell>
          <cell r="K25">
            <v>21</v>
          </cell>
        </row>
        <row r="26">
          <cell r="E26" t="str">
            <v>HAVVA AKÇİN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YAĞMUR MEMUR</v>
          </cell>
          <cell r="F27" t="str">
            <v>İZMİR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EMİNESU ÇEVİK</v>
          </cell>
          <cell r="F8" t="str">
            <v>MERSİN</v>
          </cell>
          <cell r="G8">
            <v>4420</v>
          </cell>
          <cell r="H8">
            <v>4859</v>
          </cell>
          <cell r="I8">
            <v>3374</v>
          </cell>
          <cell r="J8">
            <v>4859</v>
          </cell>
          <cell r="K8">
            <v>65</v>
          </cell>
        </row>
        <row r="9">
          <cell r="E9" t="str">
            <v>ZEHRA HOÇA</v>
          </cell>
          <cell r="F9" t="str">
            <v>MERSİN</v>
          </cell>
          <cell r="G9">
            <v>3349</v>
          </cell>
          <cell r="H9">
            <v>3919</v>
          </cell>
          <cell r="I9">
            <v>3341</v>
          </cell>
          <cell r="J9">
            <v>3919</v>
          </cell>
          <cell r="K9">
            <v>53</v>
          </cell>
        </row>
        <row r="10">
          <cell r="E10" t="str">
            <v>SÜMEYRA ARGIŞ</v>
          </cell>
          <cell r="F10" t="str">
            <v>OSMANİYE</v>
          </cell>
          <cell r="G10">
            <v>2977</v>
          </cell>
          <cell r="H10">
            <v>3656</v>
          </cell>
          <cell r="I10">
            <v>3100</v>
          </cell>
          <cell r="J10">
            <v>3656</v>
          </cell>
          <cell r="K10">
            <v>48</v>
          </cell>
        </row>
        <row r="11">
          <cell r="E11" t="str">
            <v>NİDA SARIÇAKIR</v>
          </cell>
          <cell r="F11" t="str">
            <v>ADANA</v>
          </cell>
          <cell r="G11">
            <v>3189</v>
          </cell>
          <cell r="H11">
            <v>3504</v>
          </cell>
          <cell r="I11">
            <v>3069</v>
          </cell>
          <cell r="J11">
            <v>3504</v>
          </cell>
          <cell r="K11">
            <v>45</v>
          </cell>
        </row>
        <row r="12">
          <cell r="E12" t="str">
            <v>AZRA SAYGI</v>
          </cell>
          <cell r="F12" t="str">
            <v>ADANA</v>
          </cell>
          <cell r="G12">
            <v>2243</v>
          </cell>
          <cell r="H12">
            <v>3229</v>
          </cell>
          <cell r="I12">
            <v>3170</v>
          </cell>
          <cell r="J12">
            <v>3229</v>
          </cell>
          <cell r="K12">
            <v>39</v>
          </cell>
        </row>
        <row r="13">
          <cell r="E13" t="str">
            <v>ELİF AHMET</v>
          </cell>
          <cell r="F13" t="str">
            <v>GAZİANTEP</v>
          </cell>
          <cell r="G13">
            <v>2297</v>
          </cell>
          <cell r="H13">
            <v>1644</v>
          </cell>
          <cell r="I13">
            <v>2665</v>
          </cell>
          <cell r="J13">
            <v>2665</v>
          </cell>
          <cell r="K13">
            <v>28</v>
          </cell>
        </row>
        <row r="14">
          <cell r="E14" t="str">
            <v>YAĞMUR BETÜL OĞUR</v>
          </cell>
          <cell r="F14" t="str">
            <v>GAZİANTEP</v>
          </cell>
          <cell r="G14">
            <v>2499</v>
          </cell>
          <cell r="H14">
            <v>2476</v>
          </cell>
          <cell r="I14">
            <v>2626</v>
          </cell>
          <cell r="J14">
            <v>2626</v>
          </cell>
          <cell r="K14">
            <v>27</v>
          </cell>
        </row>
        <row r="15">
          <cell r="E15" t="str">
            <v>DÖNE KÜBRA SEZER</v>
          </cell>
          <cell r="F15" t="str">
            <v>GAZİANTEP</v>
          </cell>
          <cell r="G15">
            <v>2091</v>
          </cell>
          <cell r="H15">
            <v>2615</v>
          </cell>
          <cell r="I15">
            <v>2402</v>
          </cell>
          <cell r="J15">
            <v>2615</v>
          </cell>
          <cell r="K15">
            <v>27</v>
          </cell>
        </row>
        <row r="16">
          <cell r="E16" t="str">
            <v>KEVSER KABAKCI</v>
          </cell>
          <cell r="F16" t="str">
            <v>OSMANİYE</v>
          </cell>
          <cell r="G16">
            <v>2605</v>
          </cell>
          <cell r="H16">
            <v>2300</v>
          </cell>
          <cell r="I16">
            <v>2615</v>
          </cell>
          <cell r="J16">
            <v>2615</v>
          </cell>
          <cell r="K16">
            <v>27</v>
          </cell>
        </row>
        <row r="17">
          <cell r="E17" t="str">
            <v>ELİFNAZ BOZKURT</v>
          </cell>
          <cell r="F17" t="str">
            <v>GAZİANTEP</v>
          </cell>
          <cell r="G17">
            <v>1482</v>
          </cell>
          <cell r="H17">
            <v>2538</v>
          </cell>
          <cell r="I17" t="str">
            <v>X</v>
          </cell>
          <cell r="J17">
            <v>2538</v>
          </cell>
          <cell r="K17">
            <v>25</v>
          </cell>
        </row>
        <row r="18">
          <cell r="E18" t="str">
            <v>YAPRAK HEVAL SÖYLEMEZ</v>
          </cell>
          <cell r="F18" t="str">
            <v>MERSİN</v>
          </cell>
          <cell r="G18">
            <v>2270</v>
          </cell>
          <cell r="H18">
            <v>1648</v>
          </cell>
          <cell r="I18">
            <v>2355</v>
          </cell>
          <cell r="J18">
            <v>2355</v>
          </cell>
          <cell r="K18">
            <v>22</v>
          </cell>
        </row>
        <row r="19">
          <cell r="E19" t="str">
            <v>IRMAK TUANNA CİRİT</v>
          </cell>
          <cell r="F19" t="str">
            <v>ADANA</v>
          </cell>
          <cell r="G19" t="str">
            <v>X</v>
          </cell>
          <cell r="H19">
            <v>2325</v>
          </cell>
          <cell r="I19">
            <v>2285</v>
          </cell>
          <cell r="J19">
            <v>2325</v>
          </cell>
          <cell r="K19">
            <v>21</v>
          </cell>
        </row>
        <row r="20">
          <cell r="E20" t="str">
            <v>İLAYDA YİĞİT</v>
          </cell>
          <cell r="F20" t="str">
            <v>ADANA</v>
          </cell>
          <cell r="G20">
            <v>1800</v>
          </cell>
          <cell r="H20">
            <v>2219</v>
          </cell>
          <cell r="I20">
            <v>1827</v>
          </cell>
          <cell r="J20">
            <v>2219</v>
          </cell>
          <cell r="K20">
            <v>19</v>
          </cell>
        </row>
        <row r="21">
          <cell r="E21" t="str">
            <v>YAĞMUR TAMKELEK</v>
          </cell>
          <cell r="F21" t="str">
            <v>OSMANİYE</v>
          </cell>
          <cell r="G21">
            <v>2084</v>
          </cell>
          <cell r="H21">
            <v>2085</v>
          </cell>
          <cell r="I21">
            <v>2091</v>
          </cell>
          <cell r="J21">
            <v>2091</v>
          </cell>
          <cell r="K21">
            <v>16</v>
          </cell>
        </row>
        <row r="22">
          <cell r="E22" t="str">
            <v>NESİL ELA UĞUR</v>
          </cell>
          <cell r="F22" t="str">
            <v>GAZİANTEP</v>
          </cell>
          <cell r="G22">
            <v>2015</v>
          </cell>
          <cell r="H22">
            <v>1983</v>
          </cell>
          <cell r="I22" t="str">
            <v>X</v>
          </cell>
          <cell r="J22">
            <v>2015</v>
          </cell>
          <cell r="K22">
            <v>15</v>
          </cell>
        </row>
        <row r="23">
          <cell r="E23" t="str">
            <v>EMEL SU KAYA</v>
          </cell>
          <cell r="F23" t="str">
            <v>GAZİANTEP</v>
          </cell>
          <cell r="G23">
            <v>1842</v>
          </cell>
          <cell r="H23">
            <v>1731</v>
          </cell>
          <cell r="I23">
            <v>1485</v>
          </cell>
          <cell r="J23">
            <v>1842</v>
          </cell>
          <cell r="K23">
            <v>11</v>
          </cell>
        </row>
        <row r="24">
          <cell r="E24" t="str">
            <v>ASMİN CEREN BALLI</v>
          </cell>
          <cell r="F24" t="str">
            <v>MERSİN</v>
          </cell>
          <cell r="G24">
            <v>1359</v>
          </cell>
          <cell r="H24">
            <v>1544</v>
          </cell>
          <cell r="I24">
            <v>1569</v>
          </cell>
          <cell r="J24">
            <v>1569</v>
          </cell>
          <cell r="K24">
            <v>7</v>
          </cell>
        </row>
        <row r="25">
          <cell r="E25" t="str">
            <v>ELİF AZRA ŞENATEŞ</v>
          </cell>
          <cell r="F25" t="str">
            <v>MERSİN</v>
          </cell>
          <cell r="G25">
            <v>1029</v>
          </cell>
          <cell r="H25">
            <v>1403</v>
          </cell>
          <cell r="I25">
            <v>1500</v>
          </cell>
          <cell r="J25">
            <v>1500</v>
          </cell>
          <cell r="K25">
            <v>7</v>
          </cell>
        </row>
        <row r="26">
          <cell r="E26" t="str">
            <v>HAVVA AKÇİN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YAĞMUR MEMUR</v>
          </cell>
          <cell r="F27" t="str">
            <v>İZMİR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2011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İSA ŞAHİN</v>
          </cell>
          <cell r="E8" t="str">
            <v>GAZİANTEP</v>
          </cell>
          <cell r="F8">
            <v>915</v>
          </cell>
          <cell r="G8">
            <v>63</v>
          </cell>
        </row>
        <row r="9">
          <cell r="D9" t="str">
            <v>ABDULLAZİZ İNE</v>
          </cell>
          <cell r="E9" t="str">
            <v>MERSİN</v>
          </cell>
          <cell r="F9">
            <v>924</v>
          </cell>
          <cell r="G9">
            <v>61</v>
          </cell>
        </row>
        <row r="10">
          <cell r="D10" t="str">
            <v>BAGER SARI</v>
          </cell>
          <cell r="E10" t="str">
            <v>MERSİN</v>
          </cell>
          <cell r="F10">
            <v>940</v>
          </cell>
          <cell r="G10">
            <v>58</v>
          </cell>
        </row>
        <row r="11">
          <cell r="D11" t="str">
            <v>ALİ KARAL</v>
          </cell>
          <cell r="E11" t="str">
            <v>GAZİANTEP</v>
          </cell>
          <cell r="F11">
            <v>943</v>
          </cell>
          <cell r="G11">
            <v>57</v>
          </cell>
        </row>
        <row r="12">
          <cell r="D12" t="str">
            <v>MUHAMMET EREN ALTUN</v>
          </cell>
          <cell r="E12" t="str">
            <v>GAZİANTEP</v>
          </cell>
          <cell r="F12">
            <v>948</v>
          </cell>
          <cell r="G12">
            <v>56</v>
          </cell>
        </row>
        <row r="13">
          <cell r="D13" t="str">
            <v>MURAT ERDOĞAN</v>
          </cell>
          <cell r="E13" t="str">
            <v>MERSİN</v>
          </cell>
          <cell r="F13">
            <v>955</v>
          </cell>
          <cell r="G13">
            <v>55</v>
          </cell>
        </row>
        <row r="14">
          <cell r="D14" t="str">
            <v>YİĞİT CAN</v>
          </cell>
          <cell r="E14" t="str">
            <v>GAZİANTEP</v>
          </cell>
          <cell r="F14">
            <v>959</v>
          </cell>
          <cell r="G14">
            <v>54</v>
          </cell>
        </row>
        <row r="15">
          <cell r="D15" t="str">
            <v>SEYİT BİLAL TEKİN</v>
          </cell>
          <cell r="E15" t="str">
            <v>ADANA</v>
          </cell>
          <cell r="F15">
            <v>962</v>
          </cell>
          <cell r="G15">
            <v>53</v>
          </cell>
        </row>
        <row r="16">
          <cell r="D16" t="str">
            <v>COŞKUN GÜNGÖRDÜ</v>
          </cell>
          <cell r="E16" t="str">
            <v>GAZİANTEP</v>
          </cell>
          <cell r="F16">
            <v>988</v>
          </cell>
          <cell r="G16">
            <v>48</v>
          </cell>
        </row>
        <row r="17">
          <cell r="D17" t="str">
            <v>MEHMET EFE ÖZALP</v>
          </cell>
          <cell r="E17" t="str">
            <v>GAZİANTEP</v>
          </cell>
          <cell r="F17">
            <v>999</v>
          </cell>
          <cell r="G17">
            <v>46</v>
          </cell>
        </row>
        <row r="18">
          <cell r="D18" t="str">
            <v>MUHAMMED ERDAL TAŞ</v>
          </cell>
          <cell r="E18" t="str">
            <v>GAZİANTEP</v>
          </cell>
          <cell r="F18">
            <v>1002</v>
          </cell>
          <cell r="G18">
            <v>45</v>
          </cell>
        </row>
        <row r="19">
          <cell r="D19" t="str">
            <v>BERHAM KADİR YURDAKUL</v>
          </cell>
          <cell r="E19" t="str">
            <v>MERSİN</v>
          </cell>
          <cell r="F19">
            <v>1009</v>
          </cell>
          <cell r="G19">
            <v>44</v>
          </cell>
        </row>
        <row r="20">
          <cell r="D20" t="str">
            <v>TUNCAY İNAL</v>
          </cell>
          <cell r="E20" t="str">
            <v>GAZİANTEP</v>
          </cell>
          <cell r="F20">
            <v>1048</v>
          </cell>
          <cell r="G20">
            <v>36</v>
          </cell>
        </row>
        <row r="21">
          <cell r="D21" t="str">
            <v>ERCAN GEZER</v>
          </cell>
          <cell r="E21" t="str">
            <v>OSMANİYE</v>
          </cell>
          <cell r="F21">
            <v>1051</v>
          </cell>
          <cell r="G21">
            <v>35</v>
          </cell>
        </row>
        <row r="22">
          <cell r="D22" t="str">
            <v>MUSTAFA SEVİNDİK</v>
          </cell>
          <cell r="E22" t="str">
            <v>MERSİN</v>
          </cell>
          <cell r="F22">
            <v>1063</v>
          </cell>
          <cell r="G22">
            <v>33</v>
          </cell>
        </row>
        <row r="23">
          <cell r="D23" t="str">
            <v>İBRAHİM BOZAN</v>
          </cell>
          <cell r="E23" t="str">
            <v>MERSİN</v>
          </cell>
          <cell r="F23" t="str">
            <v>DNS</v>
          </cell>
          <cell r="G23" t="str">
            <v>0</v>
          </cell>
        </row>
        <row r="24">
          <cell r="D24" t="str">
            <v>YALMAZ MOHAMAD</v>
          </cell>
          <cell r="E24" t="str">
            <v>MERSİN</v>
          </cell>
          <cell r="F24" t="str">
            <v>DNS</v>
          </cell>
          <cell r="G24" t="str">
            <v>0</v>
          </cell>
        </row>
        <row r="25">
          <cell r="D25" t="str">
            <v>YUSUF İNAN</v>
          </cell>
          <cell r="E25" t="str">
            <v>MERSİN</v>
          </cell>
          <cell r="F25" t="str">
            <v>DNS</v>
          </cell>
          <cell r="G25" t="str">
            <v>0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ABDULLAH CAZ</v>
          </cell>
          <cell r="E8" t="str">
            <v>GAZİANTEP</v>
          </cell>
          <cell r="F8">
            <v>1293</v>
          </cell>
          <cell r="G8">
            <v>31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 refreshError="1"/>
      <sheetData sheetId="7" refreshError="1"/>
      <sheetData sheetId="8">
        <row r="8">
          <cell r="D8" t="str">
            <v>KADİR DURAN</v>
          </cell>
          <cell r="E8" t="str">
            <v>MERSİN</v>
          </cell>
          <cell r="F8">
            <v>20355</v>
          </cell>
          <cell r="G8">
            <v>19</v>
          </cell>
        </row>
        <row r="9">
          <cell r="D9" t="str">
            <v>MUHAMMED KABAKCI</v>
          </cell>
          <cell r="E9" t="str">
            <v>OSMANİYE</v>
          </cell>
          <cell r="F9">
            <v>20987</v>
          </cell>
          <cell r="G9">
            <v>13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MURAT ERDOĞAN</v>
          </cell>
          <cell r="F8" t="str">
            <v>MERSİN</v>
          </cell>
          <cell r="G8">
            <v>440</v>
          </cell>
          <cell r="H8">
            <v>442</v>
          </cell>
          <cell r="I8">
            <v>420</v>
          </cell>
          <cell r="J8">
            <v>442</v>
          </cell>
          <cell r="K8">
            <v>50</v>
          </cell>
        </row>
        <row r="9">
          <cell r="E9" t="str">
            <v>İSA ŞAHİN</v>
          </cell>
          <cell r="F9" t="str">
            <v>GAZİANTEP</v>
          </cell>
          <cell r="G9">
            <v>404</v>
          </cell>
          <cell r="H9">
            <v>411</v>
          </cell>
          <cell r="I9">
            <v>427</v>
          </cell>
          <cell r="J9">
            <v>427</v>
          </cell>
          <cell r="K9">
            <v>46</v>
          </cell>
        </row>
        <row r="10">
          <cell r="E10" t="str">
            <v>ALİ KARAL</v>
          </cell>
          <cell r="F10" t="str">
            <v>GAZİANTEP</v>
          </cell>
          <cell r="G10">
            <v>394</v>
          </cell>
          <cell r="H10">
            <v>418</v>
          </cell>
          <cell r="I10">
            <v>380</v>
          </cell>
          <cell r="J10">
            <v>418</v>
          </cell>
          <cell r="K10">
            <v>44</v>
          </cell>
        </row>
        <row r="11">
          <cell r="E11" t="str">
            <v>SEYİT BİLAL TEKİN</v>
          </cell>
          <cell r="F11" t="str">
            <v>ADANA</v>
          </cell>
          <cell r="G11">
            <v>410</v>
          </cell>
          <cell r="H11">
            <v>390</v>
          </cell>
          <cell r="I11">
            <v>409</v>
          </cell>
          <cell r="J11">
            <v>410</v>
          </cell>
          <cell r="K11">
            <v>42</v>
          </cell>
        </row>
        <row r="12">
          <cell r="E12" t="str">
            <v>ABDULLAH CAZ</v>
          </cell>
          <cell r="F12" t="str">
            <v>GAZİANTEP</v>
          </cell>
          <cell r="G12">
            <v>347</v>
          </cell>
          <cell r="H12">
            <v>380</v>
          </cell>
          <cell r="I12">
            <v>390</v>
          </cell>
          <cell r="J12">
            <v>390</v>
          </cell>
          <cell r="K12">
            <v>38</v>
          </cell>
        </row>
        <row r="13">
          <cell r="E13" t="str">
            <v>BAGER SARI</v>
          </cell>
          <cell r="F13" t="str">
            <v>MERSİN</v>
          </cell>
          <cell r="G13">
            <v>370</v>
          </cell>
          <cell r="H13">
            <v>377</v>
          </cell>
          <cell r="I13">
            <v>388</v>
          </cell>
          <cell r="J13">
            <v>388</v>
          </cell>
          <cell r="K13">
            <v>37</v>
          </cell>
        </row>
        <row r="14">
          <cell r="E14" t="str">
            <v>MEHMET EFE ÖZALP</v>
          </cell>
          <cell r="F14" t="str">
            <v>GAZİANTEP</v>
          </cell>
          <cell r="G14">
            <v>350</v>
          </cell>
          <cell r="H14">
            <v>364</v>
          </cell>
          <cell r="I14">
            <v>380</v>
          </cell>
          <cell r="J14">
            <v>380</v>
          </cell>
          <cell r="K14">
            <v>36</v>
          </cell>
        </row>
        <row r="15">
          <cell r="E15" t="str">
            <v>YİĞİT CAN</v>
          </cell>
          <cell r="F15" t="str">
            <v>GAZİANTEP</v>
          </cell>
          <cell r="G15">
            <v>366</v>
          </cell>
          <cell r="H15">
            <v>312</v>
          </cell>
          <cell r="I15">
            <v>380</v>
          </cell>
          <cell r="J15">
            <v>380</v>
          </cell>
          <cell r="K15">
            <v>36</v>
          </cell>
        </row>
        <row r="16">
          <cell r="E16" t="str">
            <v>TUNCAY İNAL</v>
          </cell>
          <cell r="F16" t="str">
            <v>GAZİANTEP</v>
          </cell>
          <cell r="G16">
            <v>366</v>
          </cell>
          <cell r="H16">
            <v>356</v>
          </cell>
          <cell r="I16">
            <v>340</v>
          </cell>
          <cell r="J16">
            <v>366</v>
          </cell>
          <cell r="K16">
            <v>33</v>
          </cell>
        </row>
        <row r="17">
          <cell r="E17" t="str">
            <v>ABDULLAZİZ İNE</v>
          </cell>
          <cell r="F17" t="str">
            <v>MERSİN</v>
          </cell>
          <cell r="G17">
            <v>366</v>
          </cell>
          <cell r="H17" t="str">
            <v>X</v>
          </cell>
          <cell r="I17" t="str">
            <v>X</v>
          </cell>
          <cell r="J17">
            <v>366</v>
          </cell>
          <cell r="K17">
            <v>33</v>
          </cell>
        </row>
        <row r="18">
          <cell r="E18" t="str">
            <v>KADİR DURAN</v>
          </cell>
          <cell r="F18" t="str">
            <v>MERSİN</v>
          </cell>
          <cell r="G18" t="str">
            <v>X</v>
          </cell>
          <cell r="H18" t="str">
            <v>X</v>
          </cell>
          <cell r="I18">
            <v>360</v>
          </cell>
          <cell r="J18">
            <v>360</v>
          </cell>
          <cell r="K18">
            <v>32</v>
          </cell>
        </row>
        <row r="19">
          <cell r="E19" t="str">
            <v>MUHAMMED ERDAL TAŞ</v>
          </cell>
          <cell r="F19" t="str">
            <v>GAZİANTEP</v>
          </cell>
          <cell r="G19">
            <v>338</v>
          </cell>
          <cell r="H19">
            <v>348</v>
          </cell>
          <cell r="I19">
            <v>310</v>
          </cell>
          <cell r="J19">
            <v>348</v>
          </cell>
          <cell r="K19">
            <v>29</v>
          </cell>
        </row>
        <row r="20">
          <cell r="E20" t="str">
            <v>ERCAN GEZER</v>
          </cell>
          <cell r="F20" t="str">
            <v>OSMANİYE</v>
          </cell>
          <cell r="G20">
            <v>300</v>
          </cell>
          <cell r="H20">
            <v>346</v>
          </cell>
          <cell r="I20">
            <v>317</v>
          </cell>
          <cell r="J20">
            <v>346</v>
          </cell>
          <cell r="K20">
            <v>29</v>
          </cell>
        </row>
        <row r="21">
          <cell r="E21" t="str">
            <v>BERHAM KADİR YURDAKUL</v>
          </cell>
          <cell r="F21" t="str">
            <v>MERSİN</v>
          </cell>
          <cell r="G21">
            <v>320</v>
          </cell>
          <cell r="H21">
            <v>333</v>
          </cell>
          <cell r="I21">
            <v>325</v>
          </cell>
          <cell r="J21">
            <v>333</v>
          </cell>
          <cell r="K21">
            <v>27</v>
          </cell>
        </row>
        <row r="22">
          <cell r="E22" t="str">
            <v>COŞKUN GÜNGÖRDÜ</v>
          </cell>
          <cell r="F22" t="str">
            <v>GAZİANTEP</v>
          </cell>
          <cell r="G22" t="str">
            <v>X</v>
          </cell>
          <cell r="H22" t="str">
            <v>X</v>
          </cell>
          <cell r="I22">
            <v>320</v>
          </cell>
          <cell r="J22">
            <v>320</v>
          </cell>
          <cell r="K22">
            <v>25</v>
          </cell>
        </row>
        <row r="23">
          <cell r="E23" t="str">
            <v>MUHAMMET EREN ALTUN</v>
          </cell>
          <cell r="F23" t="str">
            <v>GAZİANTEP</v>
          </cell>
          <cell r="G23">
            <v>315</v>
          </cell>
          <cell r="H23">
            <v>316</v>
          </cell>
          <cell r="I23">
            <v>300</v>
          </cell>
          <cell r="J23">
            <v>316</v>
          </cell>
          <cell r="K23">
            <v>24</v>
          </cell>
        </row>
        <row r="24">
          <cell r="E24" t="str">
            <v>MUHAMMED KABAKCI</v>
          </cell>
          <cell r="F24" t="str">
            <v>OSMANİYE</v>
          </cell>
          <cell r="G24">
            <v>300</v>
          </cell>
          <cell r="H24">
            <v>299</v>
          </cell>
          <cell r="I24">
            <v>316</v>
          </cell>
          <cell r="J24">
            <v>316</v>
          </cell>
          <cell r="K24">
            <v>24</v>
          </cell>
        </row>
        <row r="25">
          <cell r="E25" t="str">
            <v>MUSTAFA SEVİNDİK</v>
          </cell>
          <cell r="F25" t="str">
            <v>MERSİN</v>
          </cell>
          <cell r="G25" t="str">
            <v>X</v>
          </cell>
          <cell r="H25">
            <v>235</v>
          </cell>
          <cell r="I25" t="str">
            <v>X</v>
          </cell>
          <cell r="J25">
            <v>235</v>
          </cell>
          <cell r="K25">
            <v>11</v>
          </cell>
        </row>
        <row r="26">
          <cell r="E26" t="str">
            <v>İBRAHİM BOZAN</v>
          </cell>
          <cell r="F26" t="str">
            <v>MERSİN</v>
          </cell>
          <cell r="J26" t="str">
            <v>DNS</v>
          </cell>
          <cell r="K26">
            <v>0</v>
          </cell>
        </row>
        <row r="27">
          <cell r="E27" t="str">
            <v>YALMAZ MOHAMAD</v>
          </cell>
          <cell r="F27" t="str">
            <v>MERSİN</v>
          </cell>
          <cell r="J27" t="str">
            <v>DNS</v>
          </cell>
          <cell r="K27">
            <v>0</v>
          </cell>
        </row>
        <row r="28">
          <cell r="E28" t="str">
            <v>YUSUF İNAN</v>
          </cell>
          <cell r="F28" t="str">
            <v>MERSİN</v>
          </cell>
          <cell r="J28" t="str">
            <v>DNS</v>
          </cell>
          <cell r="K28">
            <v>0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>ABDULLAH CAZ</v>
          </cell>
          <cell r="F28" t="str">
            <v>GAZİANTEP</v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ERCAN GEZER</v>
          </cell>
          <cell r="F8" t="str">
            <v>OSMANİYE</v>
          </cell>
          <cell r="G8">
            <v>3853</v>
          </cell>
          <cell r="H8">
            <v>4378</v>
          </cell>
          <cell r="I8">
            <v>5154</v>
          </cell>
          <cell r="J8">
            <v>5154</v>
          </cell>
          <cell r="K8">
            <v>46</v>
          </cell>
        </row>
        <row r="9">
          <cell r="E9" t="str">
            <v>BAGER SARI</v>
          </cell>
          <cell r="F9" t="str">
            <v>MERSİN</v>
          </cell>
          <cell r="G9">
            <v>5073</v>
          </cell>
          <cell r="H9">
            <v>4695</v>
          </cell>
          <cell r="I9">
            <v>4741</v>
          </cell>
          <cell r="J9">
            <v>5073</v>
          </cell>
          <cell r="K9">
            <v>45</v>
          </cell>
        </row>
        <row r="10">
          <cell r="E10" t="str">
            <v>ALİ KARAL</v>
          </cell>
          <cell r="F10" t="str">
            <v>GAZİANTEP</v>
          </cell>
          <cell r="G10">
            <v>4080</v>
          </cell>
          <cell r="H10">
            <v>4166</v>
          </cell>
          <cell r="I10">
            <v>4660</v>
          </cell>
          <cell r="J10">
            <v>4660</v>
          </cell>
          <cell r="K10">
            <v>39</v>
          </cell>
        </row>
        <row r="11">
          <cell r="E11" t="str">
            <v>MURAT ERDOĞAN</v>
          </cell>
          <cell r="F11" t="str">
            <v>MERSİN</v>
          </cell>
          <cell r="G11">
            <v>4294</v>
          </cell>
          <cell r="H11">
            <v>4280</v>
          </cell>
          <cell r="I11">
            <v>4466</v>
          </cell>
          <cell r="J11">
            <v>4466</v>
          </cell>
          <cell r="K11">
            <v>37</v>
          </cell>
        </row>
        <row r="12">
          <cell r="E12" t="str">
            <v>ABDULLAZİZ İNE</v>
          </cell>
          <cell r="F12" t="str">
            <v>MERSİN</v>
          </cell>
          <cell r="G12">
            <v>3159</v>
          </cell>
          <cell r="H12">
            <v>4272</v>
          </cell>
          <cell r="I12">
            <v>4304</v>
          </cell>
          <cell r="J12">
            <v>4304</v>
          </cell>
          <cell r="K12">
            <v>35</v>
          </cell>
        </row>
        <row r="13">
          <cell r="E13" t="str">
            <v>KADİR DURAN</v>
          </cell>
          <cell r="F13" t="str">
            <v>MERSİN</v>
          </cell>
          <cell r="G13">
            <v>3857</v>
          </cell>
          <cell r="H13">
            <v>3668</v>
          </cell>
          <cell r="I13">
            <v>4235</v>
          </cell>
          <cell r="J13">
            <v>4235</v>
          </cell>
          <cell r="K13">
            <v>34</v>
          </cell>
        </row>
        <row r="14">
          <cell r="E14" t="str">
            <v>COŞKUN GÜNGÖRDÜ</v>
          </cell>
          <cell r="F14" t="str">
            <v>GAZİANTEP</v>
          </cell>
          <cell r="G14">
            <v>4081</v>
          </cell>
          <cell r="H14">
            <v>4004</v>
          </cell>
          <cell r="I14">
            <v>4169</v>
          </cell>
          <cell r="J14">
            <v>4169</v>
          </cell>
          <cell r="K14">
            <v>33</v>
          </cell>
        </row>
        <row r="15">
          <cell r="E15" t="str">
            <v>MEHMET EFE ÖZALP</v>
          </cell>
          <cell r="F15" t="str">
            <v>GAZİANTEP</v>
          </cell>
          <cell r="G15">
            <v>3989</v>
          </cell>
          <cell r="H15">
            <v>4028</v>
          </cell>
          <cell r="I15">
            <v>3970</v>
          </cell>
          <cell r="J15">
            <v>4028</v>
          </cell>
          <cell r="K15">
            <v>31</v>
          </cell>
        </row>
        <row r="16">
          <cell r="E16" t="str">
            <v>MUHAMMED KABAKCI</v>
          </cell>
          <cell r="F16" t="str">
            <v>OSMANİYE</v>
          </cell>
          <cell r="G16">
            <v>3456</v>
          </cell>
          <cell r="H16">
            <v>3200</v>
          </cell>
          <cell r="I16">
            <v>3858</v>
          </cell>
          <cell r="J16">
            <v>3858</v>
          </cell>
          <cell r="K16">
            <v>29</v>
          </cell>
        </row>
        <row r="17">
          <cell r="E17" t="str">
            <v>İSA ŞAHİN</v>
          </cell>
          <cell r="F17" t="str">
            <v>GAZİANTEP</v>
          </cell>
          <cell r="G17">
            <v>3088</v>
          </cell>
          <cell r="H17">
            <v>2955</v>
          </cell>
          <cell r="I17">
            <v>3655</v>
          </cell>
          <cell r="J17">
            <v>3655</v>
          </cell>
          <cell r="K17">
            <v>27</v>
          </cell>
        </row>
        <row r="18">
          <cell r="E18" t="str">
            <v>TUNCAY İNAL</v>
          </cell>
          <cell r="F18" t="str">
            <v>GAZİANTEP</v>
          </cell>
          <cell r="G18">
            <v>3698</v>
          </cell>
          <cell r="H18">
            <v>3567</v>
          </cell>
          <cell r="I18">
            <v>3403</v>
          </cell>
          <cell r="J18">
            <v>3698</v>
          </cell>
          <cell r="K18">
            <v>27</v>
          </cell>
        </row>
        <row r="19">
          <cell r="E19" t="str">
            <v>SEYİT BİLAL TEKİN</v>
          </cell>
          <cell r="F19" t="str">
            <v>ADANA</v>
          </cell>
          <cell r="G19">
            <v>3186</v>
          </cell>
          <cell r="H19">
            <v>3536</v>
          </cell>
          <cell r="I19">
            <v>3432</v>
          </cell>
          <cell r="J19">
            <v>3536</v>
          </cell>
          <cell r="K19">
            <v>25</v>
          </cell>
        </row>
        <row r="20">
          <cell r="E20" t="str">
            <v>YİĞİT CAN</v>
          </cell>
          <cell r="F20" t="str">
            <v>GAZİANTEP</v>
          </cell>
          <cell r="G20">
            <v>3461</v>
          </cell>
          <cell r="H20">
            <v>3456</v>
          </cell>
          <cell r="I20">
            <v>3179</v>
          </cell>
          <cell r="J20">
            <v>3461</v>
          </cell>
          <cell r="K20">
            <v>25</v>
          </cell>
        </row>
        <row r="21">
          <cell r="E21" t="str">
            <v>BERHAM KADİR YURDAKUL</v>
          </cell>
          <cell r="F21" t="str">
            <v>MERSİN</v>
          </cell>
          <cell r="G21">
            <v>3525</v>
          </cell>
          <cell r="H21">
            <v>3192</v>
          </cell>
          <cell r="I21">
            <v>3409</v>
          </cell>
          <cell r="J21">
            <v>3525</v>
          </cell>
          <cell r="K21">
            <v>25</v>
          </cell>
        </row>
        <row r="22">
          <cell r="E22" t="str">
            <v>MUSTAFA SEVİNDİK</v>
          </cell>
          <cell r="F22" t="str">
            <v>MERSİN</v>
          </cell>
          <cell r="G22">
            <v>2366</v>
          </cell>
          <cell r="H22">
            <v>2955</v>
          </cell>
          <cell r="I22">
            <v>3079</v>
          </cell>
          <cell r="J22">
            <v>3079</v>
          </cell>
          <cell r="K22">
            <v>20</v>
          </cell>
        </row>
        <row r="23">
          <cell r="E23" t="str">
            <v>MUHAMMED ERDAL TAŞ</v>
          </cell>
          <cell r="F23" t="str">
            <v>GAZİANTEP</v>
          </cell>
          <cell r="G23">
            <v>3008</v>
          </cell>
          <cell r="H23">
            <v>2779</v>
          </cell>
          <cell r="I23">
            <v>2950</v>
          </cell>
          <cell r="J23">
            <v>3008</v>
          </cell>
          <cell r="K23">
            <v>19</v>
          </cell>
        </row>
        <row r="24">
          <cell r="E24" t="str">
            <v>MUHAMMET EREN ALTUN</v>
          </cell>
          <cell r="F24" t="str">
            <v>GAZİANTEP</v>
          </cell>
          <cell r="G24">
            <v>2729</v>
          </cell>
          <cell r="H24">
            <v>3002</v>
          </cell>
          <cell r="I24">
            <v>2802</v>
          </cell>
          <cell r="J24">
            <v>3002</v>
          </cell>
          <cell r="K24">
            <v>19</v>
          </cell>
        </row>
        <row r="25">
          <cell r="E25" t="str">
            <v>ABDULLAH CAZ</v>
          </cell>
          <cell r="F25" t="str">
            <v>GAZİANTEP</v>
          </cell>
          <cell r="G25" t="str">
            <v>X</v>
          </cell>
          <cell r="H25">
            <v>2600</v>
          </cell>
          <cell r="I25">
            <v>2144</v>
          </cell>
          <cell r="J25">
            <v>2600</v>
          </cell>
          <cell r="K25">
            <v>15</v>
          </cell>
        </row>
        <row r="26">
          <cell r="E26" t="str">
            <v>İBRAHİM BOZAN</v>
          </cell>
          <cell r="F26" t="str">
            <v>MERSİN</v>
          </cell>
          <cell r="J26" t="str">
            <v>DNS</v>
          </cell>
          <cell r="K26">
            <v>0</v>
          </cell>
        </row>
        <row r="27">
          <cell r="E27" t="str">
            <v>YALMAZ MOHAMAD</v>
          </cell>
          <cell r="F27" t="str">
            <v>MERSİN</v>
          </cell>
          <cell r="J27" t="str">
            <v>DNS</v>
          </cell>
          <cell r="K27">
            <v>0</v>
          </cell>
        </row>
        <row r="28">
          <cell r="E28" t="str">
            <v>YUSUF İNAN</v>
          </cell>
          <cell r="F28" t="str">
            <v>MERSİN</v>
          </cell>
          <cell r="J28" t="str">
            <v>DNS</v>
          </cell>
          <cell r="K28">
            <v>0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(1-2-3-4)"/>
      <sheetName val="60m.(5-6-7-8)"/>
      <sheetName val="80m."/>
      <sheetName val="80m.Eng"/>
      <sheetName val="800m."/>
      <sheetName val="1500m."/>
      <sheetName val="Uzun"/>
      <sheetName val="Yüksek"/>
      <sheetName val="Puanlar"/>
      <sheetName val="2.Gün Start Listesi "/>
      <sheetName val="Gülle"/>
      <sheetName val="Çekiç"/>
      <sheetName val="Disk"/>
      <sheetName val="Cirit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2010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SONGÜL KAROL</v>
          </cell>
          <cell r="E8" t="str">
            <v>MERSİN</v>
          </cell>
          <cell r="F8">
            <v>857</v>
          </cell>
          <cell r="G8">
            <v>88</v>
          </cell>
        </row>
        <row r="9">
          <cell r="D9" t="str">
            <v>BUSE SARIATEŞ</v>
          </cell>
          <cell r="E9" t="str">
            <v>ADANA</v>
          </cell>
          <cell r="F9">
            <v>898</v>
          </cell>
          <cell r="G9">
            <v>80</v>
          </cell>
        </row>
        <row r="10">
          <cell r="D10" t="str">
            <v>CEMRE KIZILŞİMŞEK</v>
          </cell>
          <cell r="E10" t="str">
            <v>ADANA</v>
          </cell>
          <cell r="F10">
            <v>911</v>
          </cell>
          <cell r="G10">
            <v>77</v>
          </cell>
        </row>
        <row r="11">
          <cell r="D11" t="str">
            <v>DİLAN ÇELİK</v>
          </cell>
          <cell r="E11" t="str">
            <v>MERSİN</v>
          </cell>
          <cell r="F11">
            <v>912</v>
          </cell>
          <cell r="G11">
            <v>77</v>
          </cell>
        </row>
        <row r="12">
          <cell r="D12" t="str">
            <v>GÜLSEREN BİLGİN</v>
          </cell>
          <cell r="E12" t="str">
            <v>GAZİANTEP</v>
          </cell>
          <cell r="F12">
            <v>914</v>
          </cell>
          <cell r="G12">
            <v>77</v>
          </cell>
        </row>
        <row r="13">
          <cell r="D13" t="str">
            <v>DURSUNNUR POLAT</v>
          </cell>
          <cell r="E13" t="str">
            <v>GAZİANTEP</v>
          </cell>
          <cell r="F13">
            <v>917</v>
          </cell>
          <cell r="G13">
            <v>76</v>
          </cell>
        </row>
        <row r="14">
          <cell r="D14" t="str">
            <v>ELA ÇOLAK</v>
          </cell>
          <cell r="E14" t="str">
            <v>ADANA</v>
          </cell>
          <cell r="F14">
            <v>919</v>
          </cell>
          <cell r="G14">
            <v>76</v>
          </cell>
        </row>
        <row r="15">
          <cell r="D15" t="str">
            <v>NİLSU GÖKLER</v>
          </cell>
          <cell r="E15" t="str">
            <v>MERSİN</v>
          </cell>
          <cell r="F15">
            <v>920</v>
          </cell>
          <cell r="G15">
            <v>76</v>
          </cell>
        </row>
        <row r="16">
          <cell r="D16" t="str">
            <v>EBRU ERTUĞRUL</v>
          </cell>
          <cell r="E16" t="str">
            <v>ADANA</v>
          </cell>
          <cell r="F16">
            <v>928</v>
          </cell>
          <cell r="G16">
            <v>74</v>
          </cell>
        </row>
        <row r="17">
          <cell r="D17" t="str">
            <v>MİRAÇ TARHAN</v>
          </cell>
          <cell r="E17" t="str">
            <v>MERSİN</v>
          </cell>
          <cell r="F17">
            <v>936</v>
          </cell>
          <cell r="G17">
            <v>72</v>
          </cell>
        </row>
        <row r="18">
          <cell r="D18" t="str">
            <v>VİYAN İNEC</v>
          </cell>
          <cell r="E18" t="str">
            <v>MERSİN</v>
          </cell>
          <cell r="F18">
            <v>937</v>
          </cell>
          <cell r="G18">
            <v>72</v>
          </cell>
        </row>
        <row r="19">
          <cell r="D19" t="str">
            <v>ASMİN BÜLGEN</v>
          </cell>
          <cell r="E19" t="str">
            <v>ADANA</v>
          </cell>
          <cell r="F19">
            <v>939</v>
          </cell>
          <cell r="G19">
            <v>72</v>
          </cell>
        </row>
        <row r="20">
          <cell r="D20" t="str">
            <v>EDA NUR ÇOBAN</v>
          </cell>
          <cell r="E20" t="str">
            <v>ADANA</v>
          </cell>
          <cell r="F20">
            <v>940</v>
          </cell>
          <cell r="G20">
            <v>72</v>
          </cell>
        </row>
        <row r="21">
          <cell r="D21" t="str">
            <v>ŞEHİDENUR KOÇAR</v>
          </cell>
          <cell r="E21" t="str">
            <v>GAZİANTEP</v>
          </cell>
          <cell r="F21">
            <v>942</v>
          </cell>
          <cell r="G21">
            <v>71</v>
          </cell>
        </row>
        <row r="22">
          <cell r="D22" t="str">
            <v>SILA REYYAN TÜRKMEN</v>
          </cell>
          <cell r="E22" t="str">
            <v>GAZİANTEP</v>
          </cell>
          <cell r="F22">
            <v>949</v>
          </cell>
          <cell r="G22">
            <v>70</v>
          </cell>
        </row>
        <row r="23">
          <cell r="D23" t="str">
            <v>NİSANUR KAYA</v>
          </cell>
          <cell r="E23" t="str">
            <v>GAZİANTEP</v>
          </cell>
          <cell r="F23">
            <v>950</v>
          </cell>
          <cell r="G23">
            <v>70</v>
          </cell>
        </row>
        <row r="24">
          <cell r="D24" t="str">
            <v>RABİA İKRA BİLGİLİ</v>
          </cell>
          <cell r="E24" t="str">
            <v>GAZİANTEP</v>
          </cell>
          <cell r="F24">
            <v>950</v>
          </cell>
          <cell r="G24">
            <v>70</v>
          </cell>
        </row>
        <row r="25">
          <cell r="D25" t="str">
            <v>ÖZGE ASU BOZKURT</v>
          </cell>
          <cell r="E25" t="str">
            <v>GAZİANTEP</v>
          </cell>
          <cell r="F25">
            <v>956</v>
          </cell>
          <cell r="G25">
            <v>68</v>
          </cell>
        </row>
        <row r="26">
          <cell r="D26" t="str">
            <v>ASMİN ASLAN</v>
          </cell>
          <cell r="E26" t="str">
            <v>GAZİANTEP</v>
          </cell>
          <cell r="F26">
            <v>958</v>
          </cell>
          <cell r="G26">
            <v>68</v>
          </cell>
        </row>
        <row r="27">
          <cell r="D27" t="str">
            <v>NİDA NUR TURHAN</v>
          </cell>
          <cell r="E27" t="str">
            <v>MERSİN</v>
          </cell>
          <cell r="F27">
            <v>964</v>
          </cell>
          <cell r="G27">
            <v>67</v>
          </cell>
        </row>
        <row r="28">
          <cell r="D28" t="str">
            <v>FATMA SAKABAŞI</v>
          </cell>
          <cell r="E28" t="str">
            <v>OSMANİYE</v>
          </cell>
          <cell r="F28">
            <v>965</v>
          </cell>
          <cell r="G28">
            <v>67</v>
          </cell>
        </row>
        <row r="29">
          <cell r="D29" t="str">
            <v>KEVSER KARADAĞ</v>
          </cell>
          <cell r="E29" t="str">
            <v>GAZİANTEP</v>
          </cell>
          <cell r="F29">
            <v>969</v>
          </cell>
          <cell r="G29">
            <v>66</v>
          </cell>
        </row>
        <row r="30">
          <cell r="D30" t="str">
            <v>FATMA HALO</v>
          </cell>
          <cell r="E30" t="str">
            <v>OSMANİYE</v>
          </cell>
          <cell r="F30">
            <v>979</v>
          </cell>
          <cell r="G30">
            <v>64</v>
          </cell>
        </row>
        <row r="31">
          <cell r="D31" t="str">
            <v>EMİNE DERE</v>
          </cell>
          <cell r="E31" t="str">
            <v>ADANA</v>
          </cell>
          <cell r="F31">
            <v>983</v>
          </cell>
          <cell r="G31">
            <v>63</v>
          </cell>
        </row>
        <row r="32">
          <cell r="D32" t="str">
            <v>BÜŞRA SAĞLAM</v>
          </cell>
          <cell r="E32" t="str">
            <v>ADANA</v>
          </cell>
          <cell r="F32">
            <v>985</v>
          </cell>
          <cell r="G32">
            <v>63</v>
          </cell>
        </row>
        <row r="33">
          <cell r="D33" t="str">
            <v>SELDA NİSA KARAYILAN</v>
          </cell>
          <cell r="E33" t="str">
            <v>GAZİANTEP</v>
          </cell>
          <cell r="F33">
            <v>987</v>
          </cell>
          <cell r="G33">
            <v>62</v>
          </cell>
        </row>
        <row r="34">
          <cell r="D34" t="str">
            <v>HAYAT OZER</v>
          </cell>
          <cell r="E34" t="str">
            <v>MERSİN</v>
          </cell>
          <cell r="F34">
            <v>992</v>
          </cell>
          <cell r="G34">
            <v>61</v>
          </cell>
        </row>
        <row r="35">
          <cell r="D35" t="str">
            <v>EZEL METE</v>
          </cell>
          <cell r="E35" t="str">
            <v>MERSİN</v>
          </cell>
          <cell r="F35">
            <v>995</v>
          </cell>
          <cell r="G35">
            <v>61</v>
          </cell>
        </row>
        <row r="36">
          <cell r="D36" t="str">
            <v>ELİFE DONER</v>
          </cell>
          <cell r="E36" t="str">
            <v>MERSİN</v>
          </cell>
          <cell r="F36">
            <v>996</v>
          </cell>
          <cell r="G36">
            <v>60</v>
          </cell>
        </row>
        <row r="37">
          <cell r="D37" t="str">
            <v>HATİCE NAFAK</v>
          </cell>
          <cell r="E37" t="str">
            <v>GAZİANTEP</v>
          </cell>
          <cell r="F37">
            <v>1000</v>
          </cell>
          <cell r="G37">
            <v>60</v>
          </cell>
        </row>
        <row r="38">
          <cell r="D38" t="str">
            <v>HEJA KILIÇ</v>
          </cell>
          <cell r="E38" t="str">
            <v>MERSİN</v>
          </cell>
          <cell r="F38">
            <v>1000</v>
          </cell>
          <cell r="G38">
            <v>60</v>
          </cell>
        </row>
        <row r="39">
          <cell r="D39" t="str">
            <v>BERİTAN ÜREK</v>
          </cell>
          <cell r="E39" t="str">
            <v>MERSİN</v>
          </cell>
          <cell r="F39">
            <v>1006</v>
          </cell>
          <cell r="G39">
            <v>58</v>
          </cell>
        </row>
        <row r="40">
          <cell r="D40" t="str">
            <v>ELA NUR BAYKARA</v>
          </cell>
          <cell r="E40" t="str">
            <v>MERSİN</v>
          </cell>
          <cell r="F40">
            <v>1014</v>
          </cell>
          <cell r="G40">
            <v>57</v>
          </cell>
        </row>
        <row r="41">
          <cell r="D41" t="str">
            <v>NAİLE AKSOY</v>
          </cell>
          <cell r="E41" t="str">
            <v>GAZİANTEP</v>
          </cell>
          <cell r="F41">
            <v>1019</v>
          </cell>
          <cell r="G41">
            <v>56</v>
          </cell>
        </row>
        <row r="42">
          <cell r="D42" t="str">
            <v>HATİCE KUMBUL</v>
          </cell>
          <cell r="E42" t="str">
            <v>MERSİN</v>
          </cell>
          <cell r="F42">
            <v>1022</v>
          </cell>
          <cell r="G42">
            <v>55</v>
          </cell>
        </row>
        <row r="43">
          <cell r="D43" t="str">
            <v>ARJİN GÜR</v>
          </cell>
          <cell r="E43" t="str">
            <v>MERSİN</v>
          </cell>
          <cell r="F43">
            <v>1023</v>
          </cell>
          <cell r="G43">
            <v>55</v>
          </cell>
        </row>
        <row r="44">
          <cell r="D44" t="str">
            <v>MEVLUDE İNE</v>
          </cell>
          <cell r="E44" t="str">
            <v>MERSİN</v>
          </cell>
          <cell r="F44">
            <v>1024</v>
          </cell>
          <cell r="G44">
            <v>55</v>
          </cell>
        </row>
        <row r="45">
          <cell r="D45" t="str">
            <v>İDİL COŞKUN</v>
          </cell>
          <cell r="E45" t="str">
            <v>ADANA</v>
          </cell>
          <cell r="F45">
            <v>1030</v>
          </cell>
          <cell r="G45">
            <v>54</v>
          </cell>
        </row>
        <row r="46">
          <cell r="D46" t="str">
            <v>BEYZA NUR KURTOĞULLARI</v>
          </cell>
          <cell r="E46" t="str">
            <v>GAZİANTEP</v>
          </cell>
          <cell r="F46">
            <v>1035</v>
          </cell>
          <cell r="G46">
            <v>53</v>
          </cell>
          <cell r="H46" t="str">
            <v>Sekreter</v>
          </cell>
        </row>
        <row r="47">
          <cell r="D47" t="str">
            <v>TUĞBA ÖZER</v>
          </cell>
          <cell r="E47" t="str">
            <v>MERSİN</v>
          </cell>
          <cell r="F47">
            <v>1061</v>
          </cell>
          <cell r="G47">
            <v>47</v>
          </cell>
        </row>
        <row r="48">
          <cell r="D48" t="str">
            <v>GÜLBAHAR SEBZECİ</v>
          </cell>
          <cell r="E48" t="str">
            <v>GAZİANTEP</v>
          </cell>
          <cell r="F48">
            <v>1062</v>
          </cell>
          <cell r="G48">
            <v>47</v>
          </cell>
        </row>
        <row r="49">
          <cell r="D49" t="str">
            <v>ELA KARAKESME</v>
          </cell>
          <cell r="E49" t="str">
            <v>MERSİN</v>
          </cell>
          <cell r="F49">
            <v>1088</v>
          </cell>
          <cell r="G49">
            <v>42</v>
          </cell>
        </row>
        <row r="50">
          <cell r="D50" t="str">
            <v>HAYRUNİSA DAL</v>
          </cell>
          <cell r="E50" t="str">
            <v>GAZİANTEP</v>
          </cell>
          <cell r="F50">
            <v>1094</v>
          </cell>
          <cell r="G50">
            <v>41</v>
          </cell>
        </row>
        <row r="51">
          <cell r="D51" t="str">
            <v>DAMLA BEGÜM KAPUZ</v>
          </cell>
          <cell r="E51" t="str">
            <v>MERSİN</v>
          </cell>
          <cell r="F51" t="str">
            <v>DNF</v>
          </cell>
          <cell r="G51" t="str">
            <v>0</v>
          </cell>
        </row>
        <row r="52">
          <cell r="D52" t="str">
            <v>ZELİHA SIRTLAN</v>
          </cell>
          <cell r="E52" t="str">
            <v>GAZİANTEP</v>
          </cell>
          <cell r="F52" t="str">
            <v>DNS</v>
          </cell>
          <cell r="G52" t="str">
            <v>0</v>
          </cell>
        </row>
        <row r="53">
          <cell r="G53" t="str">
            <v xml:space="preserve">    </v>
          </cell>
        </row>
        <row r="68">
          <cell r="G68" t="str">
            <v xml:space="preserve">    </v>
          </cell>
        </row>
        <row r="69">
          <cell r="G69" t="str">
            <v xml:space="preserve">    </v>
          </cell>
        </row>
        <row r="70">
          <cell r="G70" t="str">
            <v xml:space="preserve">    </v>
          </cell>
        </row>
        <row r="71">
          <cell r="G71" t="str">
            <v xml:space="preserve">    </v>
          </cell>
        </row>
        <row r="72">
          <cell r="G72" t="str">
            <v xml:space="preserve">    </v>
          </cell>
        </row>
        <row r="73">
          <cell r="G73" t="str">
            <v xml:space="preserve">    </v>
          </cell>
        </row>
        <row r="74">
          <cell r="G74" t="str">
            <v xml:space="preserve">    </v>
          </cell>
        </row>
        <row r="75">
          <cell r="G75" t="str">
            <v xml:space="preserve">    </v>
          </cell>
        </row>
        <row r="76">
          <cell r="G76" t="str">
            <v xml:space="preserve">    </v>
          </cell>
        </row>
        <row r="77">
          <cell r="G77" t="str">
            <v xml:space="preserve">    </v>
          </cell>
        </row>
        <row r="78">
          <cell r="G78" t="str">
            <v xml:space="preserve">    </v>
          </cell>
        </row>
      </sheetData>
      <sheetData sheetId="5" refreshError="1"/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D8" t="str">
            <v>GAMZE YILDIRIM</v>
          </cell>
          <cell r="E8" t="str">
            <v>GAZİANTEP</v>
          </cell>
          <cell r="F8">
            <v>23368</v>
          </cell>
          <cell r="G8">
            <v>41</v>
          </cell>
        </row>
        <row r="9">
          <cell r="D9" t="str">
            <v>REYHAN GÖKTAŞ</v>
          </cell>
          <cell r="E9" t="str">
            <v>MERSİN</v>
          </cell>
          <cell r="F9">
            <v>25395</v>
          </cell>
          <cell r="G9">
            <v>27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10">
        <row r="8">
          <cell r="E8" t="str">
            <v>ELA ÇOLAK</v>
          </cell>
          <cell r="F8" t="str">
            <v>ADANA</v>
          </cell>
          <cell r="G8">
            <v>489</v>
          </cell>
          <cell r="H8">
            <v>420</v>
          </cell>
          <cell r="I8">
            <v>374</v>
          </cell>
          <cell r="J8">
            <v>489</v>
          </cell>
          <cell r="K8">
            <v>77</v>
          </cell>
        </row>
        <row r="9">
          <cell r="E9" t="str">
            <v>SONGÜL KAROL</v>
          </cell>
          <cell r="F9" t="str">
            <v>MERSİN</v>
          </cell>
          <cell r="G9">
            <v>474</v>
          </cell>
          <cell r="H9">
            <v>489</v>
          </cell>
          <cell r="I9">
            <v>472</v>
          </cell>
          <cell r="J9">
            <v>489</v>
          </cell>
          <cell r="K9">
            <v>77</v>
          </cell>
        </row>
        <row r="10">
          <cell r="E10" t="str">
            <v>EBRU ERTUĞRUL</v>
          </cell>
          <cell r="F10" t="str">
            <v>ADANA</v>
          </cell>
          <cell r="G10">
            <v>405</v>
          </cell>
          <cell r="H10">
            <v>448</v>
          </cell>
          <cell r="I10">
            <v>423</v>
          </cell>
          <cell r="J10">
            <v>448</v>
          </cell>
          <cell r="K10">
            <v>67</v>
          </cell>
        </row>
        <row r="11">
          <cell r="E11" t="str">
            <v>RABİA İKRA BİLGİLİ</v>
          </cell>
          <cell r="F11" t="str">
            <v>GAZİANTEP</v>
          </cell>
          <cell r="G11">
            <v>418</v>
          </cell>
          <cell r="H11">
            <v>420</v>
          </cell>
          <cell r="I11">
            <v>442</v>
          </cell>
          <cell r="J11">
            <v>442</v>
          </cell>
          <cell r="K11">
            <v>65</v>
          </cell>
        </row>
        <row r="12">
          <cell r="E12" t="str">
            <v>GAMZE YILDIRIM</v>
          </cell>
          <cell r="F12" t="str">
            <v>GAZİANTEP</v>
          </cell>
          <cell r="G12">
            <v>432</v>
          </cell>
          <cell r="H12">
            <v>417</v>
          </cell>
          <cell r="I12">
            <v>423</v>
          </cell>
          <cell r="J12">
            <v>432</v>
          </cell>
          <cell r="K12">
            <v>63</v>
          </cell>
        </row>
        <row r="13">
          <cell r="E13" t="str">
            <v>EDA NUR ÇOBAN</v>
          </cell>
          <cell r="F13" t="str">
            <v>ADANA</v>
          </cell>
          <cell r="G13">
            <v>412</v>
          </cell>
          <cell r="H13">
            <v>427</v>
          </cell>
          <cell r="I13">
            <v>430</v>
          </cell>
          <cell r="J13">
            <v>430</v>
          </cell>
          <cell r="K13">
            <v>62</v>
          </cell>
        </row>
        <row r="14">
          <cell r="E14" t="str">
            <v>DURSUNNUR POLAT</v>
          </cell>
          <cell r="F14" t="str">
            <v>GAZİANTEP</v>
          </cell>
          <cell r="G14">
            <v>370</v>
          </cell>
          <cell r="H14">
            <v>385</v>
          </cell>
          <cell r="I14">
            <v>426</v>
          </cell>
          <cell r="J14">
            <v>426</v>
          </cell>
          <cell r="K14">
            <v>61</v>
          </cell>
        </row>
        <row r="15">
          <cell r="E15" t="str">
            <v>NİLSU GÖKLER</v>
          </cell>
          <cell r="F15" t="str">
            <v>MERSİN</v>
          </cell>
          <cell r="G15">
            <v>426</v>
          </cell>
          <cell r="H15">
            <v>414</v>
          </cell>
          <cell r="I15">
            <v>416</v>
          </cell>
          <cell r="J15">
            <v>426</v>
          </cell>
          <cell r="K15">
            <v>61</v>
          </cell>
        </row>
        <row r="16">
          <cell r="E16" t="str">
            <v>ŞEHİDENUR KOÇAR</v>
          </cell>
          <cell r="F16" t="str">
            <v>GAZİANTEP</v>
          </cell>
          <cell r="G16">
            <v>355</v>
          </cell>
          <cell r="H16">
            <v>405</v>
          </cell>
          <cell r="I16">
            <v>419</v>
          </cell>
          <cell r="J16">
            <v>419</v>
          </cell>
          <cell r="K16">
            <v>59</v>
          </cell>
        </row>
        <row r="17">
          <cell r="E17" t="str">
            <v>GÜLSEREN BİLGİN</v>
          </cell>
          <cell r="F17" t="str">
            <v>GAZİANTEP</v>
          </cell>
          <cell r="G17">
            <v>417</v>
          </cell>
          <cell r="H17">
            <v>384</v>
          </cell>
          <cell r="I17" t="str">
            <v>X</v>
          </cell>
          <cell r="J17">
            <v>417</v>
          </cell>
          <cell r="K17">
            <v>59</v>
          </cell>
        </row>
        <row r="18">
          <cell r="E18" t="str">
            <v>DİLAN ÇELİK</v>
          </cell>
          <cell r="F18" t="str">
            <v>MERSİN</v>
          </cell>
          <cell r="G18">
            <v>417</v>
          </cell>
          <cell r="H18">
            <v>374</v>
          </cell>
          <cell r="I18" t="str">
            <v>X</v>
          </cell>
          <cell r="J18">
            <v>417</v>
          </cell>
          <cell r="K18">
            <v>59</v>
          </cell>
        </row>
        <row r="19">
          <cell r="E19" t="str">
            <v>EZEL METE</v>
          </cell>
          <cell r="F19" t="str">
            <v>MERSİN</v>
          </cell>
          <cell r="G19">
            <v>359</v>
          </cell>
          <cell r="H19">
            <v>350</v>
          </cell>
          <cell r="I19">
            <v>416</v>
          </cell>
          <cell r="J19">
            <v>416</v>
          </cell>
          <cell r="K19">
            <v>59</v>
          </cell>
        </row>
        <row r="20">
          <cell r="E20" t="str">
            <v>EMİNE DERE</v>
          </cell>
          <cell r="F20" t="str">
            <v>ADANA</v>
          </cell>
          <cell r="G20">
            <v>401</v>
          </cell>
          <cell r="H20">
            <v>409</v>
          </cell>
          <cell r="I20">
            <v>401</v>
          </cell>
          <cell r="J20">
            <v>409</v>
          </cell>
          <cell r="K20">
            <v>57</v>
          </cell>
        </row>
        <row r="21">
          <cell r="E21" t="str">
            <v>CEMRE KIZILŞİMŞEK</v>
          </cell>
          <cell r="F21" t="str">
            <v>ADANA</v>
          </cell>
          <cell r="G21">
            <v>357</v>
          </cell>
          <cell r="H21">
            <v>379</v>
          </cell>
          <cell r="I21">
            <v>408</v>
          </cell>
          <cell r="J21">
            <v>408</v>
          </cell>
          <cell r="K21">
            <v>57</v>
          </cell>
        </row>
        <row r="22">
          <cell r="E22" t="str">
            <v>HAYAT OZER</v>
          </cell>
          <cell r="F22" t="str">
            <v>MERSİN</v>
          </cell>
          <cell r="G22">
            <v>404</v>
          </cell>
          <cell r="H22">
            <v>380</v>
          </cell>
          <cell r="I22">
            <v>387</v>
          </cell>
          <cell r="J22">
            <v>404</v>
          </cell>
          <cell r="K22">
            <v>56</v>
          </cell>
        </row>
        <row r="23">
          <cell r="E23" t="str">
            <v>ASMİN BÜLGEN</v>
          </cell>
          <cell r="F23" t="str">
            <v>ADANA</v>
          </cell>
          <cell r="G23">
            <v>381</v>
          </cell>
          <cell r="H23">
            <v>393</v>
          </cell>
          <cell r="I23">
            <v>402</v>
          </cell>
          <cell r="J23">
            <v>402</v>
          </cell>
          <cell r="K23">
            <v>55</v>
          </cell>
        </row>
        <row r="24">
          <cell r="E24" t="str">
            <v>NİSANUR KAYA</v>
          </cell>
          <cell r="F24" t="str">
            <v>GAZİANTEP</v>
          </cell>
          <cell r="G24" t="str">
            <v>X</v>
          </cell>
          <cell r="H24">
            <v>363</v>
          </cell>
          <cell r="I24">
            <v>392</v>
          </cell>
          <cell r="J24">
            <v>392</v>
          </cell>
          <cell r="K24">
            <v>52</v>
          </cell>
        </row>
        <row r="25">
          <cell r="E25" t="str">
            <v>TUĞBA ÖZER</v>
          </cell>
          <cell r="F25" t="str">
            <v>MERSİN</v>
          </cell>
          <cell r="G25">
            <v>391</v>
          </cell>
          <cell r="H25">
            <v>366</v>
          </cell>
          <cell r="I25">
            <v>366</v>
          </cell>
          <cell r="J25">
            <v>391</v>
          </cell>
          <cell r="K25">
            <v>52</v>
          </cell>
        </row>
        <row r="26">
          <cell r="E26" t="str">
            <v>MİRAÇ TARHAN</v>
          </cell>
          <cell r="F26" t="str">
            <v>MERSİN</v>
          </cell>
          <cell r="G26">
            <v>380</v>
          </cell>
          <cell r="H26">
            <v>391</v>
          </cell>
          <cell r="I26">
            <v>390</v>
          </cell>
          <cell r="J26">
            <v>391</v>
          </cell>
          <cell r="K26">
            <v>52</v>
          </cell>
        </row>
        <row r="27">
          <cell r="E27" t="str">
            <v>NİDA NUR TURHAN</v>
          </cell>
          <cell r="F27" t="str">
            <v>MERSİN</v>
          </cell>
          <cell r="G27">
            <v>274</v>
          </cell>
          <cell r="H27">
            <v>316</v>
          </cell>
          <cell r="I27">
            <v>389</v>
          </cell>
          <cell r="J27">
            <v>389</v>
          </cell>
          <cell r="K27">
            <v>51</v>
          </cell>
        </row>
        <row r="28">
          <cell r="E28" t="str">
            <v>ASMİN ASLAN</v>
          </cell>
          <cell r="F28" t="str">
            <v>GAZİANTEP</v>
          </cell>
          <cell r="G28">
            <v>386</v>
          </cell>
          <cell r="H28">
            <v>371</v>
          </cell>
          <cell r="I28">
            <v>370</v>
          </cell>
          <cell r="J28">
            <v>386</v>
          </cell>
          <cell r="K28">
            <v>50</v>
          </cell>
        </row>
        <row r="29">
          <cell r="E29" t="str">
            <v>İDİL COŞKUN</v>
          </cell>
          <cell r="F29" t="str">
            <v>ADANA</v>
          </cell>
          <cell r="G29" t="str">
            <v>X</v>
          </cell>
          <cell r="H29" t="str">
            <v>X</v>
          </cell>
          <cell r="I29">
            <v>385</v>
          </cell>
          <cell r="J29">
            <v>385</v>
          </cell>
          <cell r="K29">
            <v>50</v>
          </cell>
        </row>
        <row r="30">
          <cell r="E30" t="str">
            <v>FATMA HALO</v>
          </cell>
          <cell r="F30" t="str">
            <v>OSMANİYE</v>
          </cell>
          <cell r="G30">
            <v>371</v>
          </cell>
          <cell r="H30">
            <v>384</v>
          </cell>
          <cell r="I30">
            <v>347</v>
          </cell>
          <cell r="J30">
            <v>384</v>
          </cell>
          <cell r="K30">
            <v>49</v>
          </cell>
        </row>
        <row r="31">
          <cell r="E31" t="str">
            <v>BÜŞRA SAĞLAM</v>
          </cell>
          <cell r="F31" t="str">
            <v>ADANA</v>
          </cell>
          <cell r="G31">
            <v>360</v>
          </cell>
          <cell r="H31">
            <v>383</v>
          </cell>
          <cell r="I31">
            <v>372</v>
          </cell>
          <cell r="J31">
            <v>383</v>
          </cell>
          <cell r="K31">
            <v>49</v>
          </cell>
        </row>
        <row r="32">
          <cell r="E32" t="str">
            <v>SILA REYYAN TÜRKMEN</v>
          </cell>
          <cell r="F32" t="str">
            <v>GAZİANTEP</v>
          </cell>
          <cell r="G32">
            <v>383</v>
          </cell>
          <cell r="H32">
            <v>356</v>
          </cell>
          <cell r="I32" t="str">
            <v>X</v>
          </cell>
          <cell r="J32">
            <v>383</v>
          </cell>
          <cell r="K32">
            <v>49</v>
          </cell>
        </row>
        <row r="33">
          <cell r="E33" t="str">
            <v>FATMA SAKABAŞI</v>
          </cell>
          <cell r="F33" t="str">
            <v>OSMANİYE</v>
          </cell>
          <cell r="G33">
            <v>382</v>
          </cell>
          <cell r="H33">
            <v>380</v>
          </cell>
          <cell r="I33">
            <v>362</v>
          </cell>
          <cell r="J33">
            <v>382</v>
          </cell>
          <cell r="K33">
            <v>49</v>
          </cell>
        </row>
        <row r="34">
          <cell r="E34" t="str">
            <v>REYHAN GÖKTAŞ</v>
          </cell>
          <cell r="F34" t="str">
            <v>MERSİN</v>
          </cell>
          <cell r="G34" t="str">
            <v>X</v>
          </cell>
          <cell r="H34">
            <v>372</v>
          </cell>
          <cell r="I34">
            <v>382</v>
          </cell>
          <cell r="J34">
            <v>382</v>
          </cell>
          <cell r="K34">
            <v>49</v>
          </cell>
        </row>
        <row r="35">
          <cell r="E35" t="str">
            <v>VİYAN İNEC</v>
          </cell>
          <cell r="F35" t="str">
            <v>MERSİN</v>
          </cell>
          <cell r="G35">
            <v>378</v>
          </cell>
          <cell r="H35" t="str">
            <v>X</v>
          </cell>
          <cell r="I35">
            <v>316</v>
          </cell>
          <cell r="J35">
            <v>378</v>
          </cell>
          <cell r="K35">
            <v>48</v>
          </cell>
        </row>
        <row r="36">
          <cell r="E36" t="str">
            <v>BUSE SARIATEŞ</v>
          </cell>
          <cell r="F36" t="str">
            <v>ADANA</v>
          </cell>
          <cell r="G36">
            <v>368</v>
          </cell>
          <cell r="H36">
            <v>302</v>
          </cell>
          <cell r="I36">
            <v>377</v>
          </cell>
          <cell r="J36">
            <v>377</v>
          </cell>
          <cell r="K36">
            <v>47</v>
          </cell>
        </row>
        <row r="37">
          <cell r="E37" t="str">
            <v>ELA KARAKESME</v>
          </cell>
          <cell r="F37" t="str">
            <v>MERSİN</v>
          </cell>
          <cell r="G37">
            <v>322</v>
          </cell>
          <cell r="H37">
            <v>377</v>
          </cell>
          <cell r="I37">
            <v>322</v>
          </cell>
          <cell r="J37">
            <v>377</v>
          </cell>
          <cell r="K37">
            <v>47</v>
          </cell>
        </row>
        <row r="38">
          <cell r="E38" t="str">
            <v>MEVLUDE İNE</v>
          </cell>
          <cell r="F38" t="str">
            <v>MERSİN</v>
          </cell>
          <cell r="G38">
            <v>370</v>
          </cell>
          <cell r="H38">
            <v>356</v>
          </cell>
          <cell r="I38">
            <v>376</v>
          </cell>
          <cell r="J38">
            <v>376</v>
          </cell>
          <cell r="K38">
            <v>47</v>
          </cell>
        </row>
        <row r="39">
          <cell r="E39" t="str">
            <v>ELİFE DONER</v>
          </cell>
          <cell r="F39" t="str">
            <v>MERSİN</v>
          </cell>
          <cell r="G39">
            <v>372</v>
          </cell>
          <cell r="H39">
            <v>322</v>
          </cell>
          <cell r="I39">
            <v>354</v>
          </cell>
          <cell r="J39">
            <v>372</v>
          </cell>
          <cell r="K39">
            <v>46</v>
          </cell>
        </row>
        <row r="40">
          <cell r="E40" t="str">
            <v>SELDA NİSA KARAYILAN</v>
          </cell>
          <cell r="F40" t="str">
            <v>GAZİANTEP</v>
          </cell>
          <cell r="G40">
            <v>370</v>
          </cell>
          <cell r="H40">
            <v>360</v>
          </cell>
          <cell r="I40">
            <v>360</v>
          </cell>
          <cell r="J40">
            <v>370</v>
          </cell>
          <cell r="K40">
            <v>45</v>
          </cell>
        </row>
        <row r="41">
          <cell r="E41" t="str">
            <v>HATİCE KUMBUL</v>
          </cell>
          <cell r="F41" t="str">
            <v>MERSİN</v>
          </cell>
          <cell r="G41">
            <v>369</v>
          </cell>
          <cell r="H41">
            <v>347</v>
          </cell>
          <cell r="I41">
            <v>314</v>
          </cell>
          <cell r="J41">
            <v>369</v>
          </cell>
          <cell r="K41">
            <v>45</v>
          </cell>
        </row>
        <row r="42">
          <cell r="E42" t="str">
            <v>BERİTAN ÜREK</v>
          </cell>
          <cell r="F42" t="str">
            <v>MERSİN</v>
          </cell>
          <cell r="G42">
            <v>347</v>
          </cell>
          <cell r="H42">
            <v>332</v>
          </cell>
          <cell r="I42">
            <v>332</v>
          </cell>
          <cell r="J42">
            <v>347</v>
          </cell>
          <cell r="K42">
            <v>37</v>
          </cell>
        </row>
        <row r="43">
          <cell r="E43" t="str">
            <v>BEYZA NUR KURTOĞULLARI</v>
          </cell>
          <cell r="F43" t="str">
            <v>GAZİANTEP</v>
          </cell>
          <cell r="G43" t="str">
            <v>X</v>
          </cell>
          <cell r="H43">
            <v>340</v>
          </cell>
          <cell r="I43" t="str">
            <v>X</v>
          </cell>
          <cell r="J43">
            <v>340</v>
          </cell>
          <cell r="K43">
            <v>35</v>
          </cell>
        </row>
        <row r="44">
          <cell r="E44" t="str">
            <v>GÜLBAHAR SEBZECİ</v>
          </cell>
          <cell r="F44" t="str">
            <v>GAZİANTEP</v>
          </cell>
          <cell r="G44">
            <v>338</v>
          </cell>
          <cell r="H44">
            <v>335</v>
          </cell>
          <cell r="I44">
            <v>333</v>
          </cell>
          <cell r="J44">
            <v>338</v>
          </cell>
          <cell r="K44">
            <v>34</v>
          </cell>
        </row>
        <row r="45">
          <cell r="E45" t="str">
            <v>HAYRUNİSA DAL</v>
          </cell>
          <cell r="F45" t="str">
            <v>GAZİANTEP</v>
          </cell>
          <cell r="G45" t="str">
            <v>X</v>
          </cell>
          <cell r="H45">
            <v>325</v>
          </cell>
          <cell r="I45">
            <v>334</v>
          </cell>
          <cell r="J45">
            <v>334</v>
          </cell>
          <cell r="K45">
            <v>33</v>
          </cell>
        </row>
        <row r="46">
          <cell r="E46" t="str">
            <v>ELA NUR BAYKARA</v>
          </cell>
          <cell r="F46" t="str">
            <v>MERSİN</v>
          </cell>
          <cell r="G46">
            <v>317</v>
          </cell>
          <cell r="H46">
            <v>331</v>
          </cell>
          <cell r="I46">
            <v>311</v>
          </cell>
          <cell r="J46">
            <v>331</v>
          </cell>
          <cell r="K46">
            <v>32</v>
          </cell>
        </row>
        <row r="47">
          <cell r="E47" t="str">
            <v>KEVSER KARADAĞ</v>
          </cell>
          <cell r="F47" t="str">
            <v>GAZİANTEP</v>
          </cell>
          <cell r="G47">
            <v>307</v>
          </cell>
          <cell r="H47" t="str">
            <v>X</v>
          </cell>
          <cell r="I47">
            <v>328</v>
          </cell>
          <cell r="J47">
            <v>328</v>
          </cell>
          <cell r="K47">
            <v>31</v>
          </cell>
        </row>
        <row r="48">
          <cell r="E48" t="str">
            <v>HEJA KILIÇ</v>
          </cell>
          <cell r="F48" t="str">
            <v>MERSİN</v>
          </cell>
          <cell r="G48">
            <v>307</v>
          </cell>
          <cell r="H48">
            <v>294</v>
          </cell>
          <cell r="I48">
            <v>321</v>
          </cell>
          <cell r="J48">
            <v>321</v>
          </cell>
          <cell r="K48">
            <v>29</v>
          </cell>
        </row>
        <row r="49">
          <cell r="E49" t="str">
            <v>NAİLE AKSOY</v>
          </cell>
          <cell r="F49" t="str">
            <v>GAZİANTEP</v>
          </cell>
          <cell r="G49">
            <v>308</v>
          </cell>
          <cell r="H49">
            <v>300</v>
          </cell>
          <cell r="I49">
            <v>294</v>
          </cell>
          <cell r="J49">
            <v>308</v>
          </cell>
          <cell r="K49">
            <v>24</v>
          </cell>
        </row>
        <row r="50">
          <cell r="E50" t="str">
            <v>ÖZGE ASU BOZKURT</v>
          </cell>
          <cell r="F50" t="str">
            <v>GAZİANTEP</v>
          </cell>
          <cell r="G50" t="str">
            <v>X</v>
          </cell>
          <cell r="H50">
            <v>301</v>
          </cell>
          <cell r="I50" t="str">
            <v>X</v>
          </cell>
          <cell r="J50">
            <v>301</v>
          </cell>
          <cell r="K50">
            <v>22</v>
          </cell>
        </row>
        <row r="51">
          <cell r="E51" t="str">
            <v>ZELİHA SIRTLAN</v>
          </cell>
          <cell r="F51" t="str">
            <v>GAZİANTEP</v>
          </cell>
          <cell r="J51" t="str">
            <v>DNS</v>
          </cell>
          <cell r="K51">
            <v>0</v>
          </cell>
        </row>
        <row r="52">
          <cell r="E52" t="str">
            <v>DAMLA BEGÜM KAPUZ</v>
          </cell>
          <cell r="F52" t="str">
            <v>MERSİN</v>
          </cell>
          <cell r="J52" t="str">
            <v>DNS</v>
          </cell>
          <cell r="K52">
            <v>0</v>
          </cell>
        </row>
        <row r="53">
          <cell r="E53" t="str">
            <v>Baş Hakem</v>
          </cell>
          <cell r="F53" t="str">
            <v>Lider</v>
          </cell>
          <cell r="G53" t="str">
            <v>Sekreter</v>
          </cell>
          <cell r="J53" t="str">
            <v>Hakem</v>
          </cell>
        </row>
      </sheetData>
      <sheetData sheetId="11">
        <row r="8">
          <cell r="E8" t="str">
            <v>ARJİN GÜR</v>
          </cell>
          <cell r="F8" t="str">
            <v>MERSİN</v>
          </cell>
          <cell r="G8" t="str">
            <v xml:space="preserve"> -</v>
          </cell>
          <cell r="J8" t="str">
            <v>X</v>
          </cell>
          <cell r="K8" t="str">
            <v>O</v>
          </cell>
          <cell r="M8" t="str">
            <v>O</v>
          </cell>
          <cell r="P8" t="str">
            <v>O</v>
          </cell>
          <cell r="S8" t="str">
            <v>X</v>
          </cell>
          <cell r="T8" t="str">
            <v>O</v>
          </cell>
          <cell r="V8" t="str">
            <v>X</v>
          </cell>
          <cell r="W8" t="str">
            <v>O</v>
          </cell>
          <cell r="Y8" t="str">
            <v>X</v>
          </cell>
          <cell r="Z8" t="str">
            <v>X</v>
          </cell>
          <cell r="AA8" t="str">
            <v>O</v>
          </cell>
          <cell r="AB8" t="str">
            <v>X</v>
          </cell>
          <cell r="AC8" t="str">
            <v>X</v>
          </cell>
          <cell r="AD8" t="str">
            <v>X</v>
          </cell>
          <cell r="AZ8">
            <v>134</v>
          </cell>
          <cell r="BA8">
            <v>59</v>
          </cell>
        </row>
        <row r="9">
          <cell r="E9" t="str">
            <v>HATİCE NAFAK</v>
          </cell>
          <cell r="F9" t="str">
            <v>GAZİANTEP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X</v>
          </cell>
          <cell r="Q9" t="str">
            <v>X</v>
          </cell>
          <cell r="R9" t="str">
            <v>O</v>
          </cell>
          <cell r="S9" t="str">
            <v>X</v>
          </cell>
          <cell r="T9" t="str">
            <v>X</v>
          </cell>
          <cell r="U9" t="str">
            <v>X</v>
          </cell>
          <cell r="AZ9">
            <v>125</v>
          </cell>
          <cell r="BA9">
            <v>50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2" refreshError="1"/>
      <sheetData sheetId="13" refreshError="1"/>
      <sheetData sheetId="14">
        <row r="8">
          <cell r="E8" t="str">
            <v>NİDA NUR TURHAN</v>
          </cell>
          <cell r="F8" t="str">
            <v>MERSİN</v>
          </cell>
          <cell r="G8">
            <v>990</v>
          </cell>
          <cell r="H8">
            <v>1009</v>
          </cell>
          <cell r="I8">
            <v>989</v>
          </cell>
          <cell r="J8">
            <v>1009</v>
          </cell>
          <cell r="K8">
            <v>73</v>
          </cell>
        </row>
        <row r="9">
          <cell r="E9" t="str">
            <v>KEVSER KARADAĞ</v>
          </cell>
          <cell r="F9" t="str">
            <v>GAZİANTEP</v>
          </cell>
          <cell r="G9">
            <v>725</v>
          </cell>
          <cell r="H9">
            <v>693</v>
          </cell>
          <cell r="I9">
            <v>640</v>
          </cell>
          <cell r="J9">
            <v>725</v>
          </cell>
          <cell r="K9">
            <v>55</v>
          </cell>
        </row>
        <row r="10">
          <cell r="E10" t="str">
            <v>FATMA SAKABAŞI</v>
          </cell>
          <cell r="F10" t="str">
            <v>OSMANİYE</v>
          </cell>
          <cell r="G10">
            <v>690</v>
          </cell>
          <cell r="H10">
            <v>661</v>
          </cell>
          <cell r="I10">
            <v>653</v>
          </cell>
          <cell r="J10">
            <v>690</v>
          </cell>
          <cell r="K10">
            <v>52</v>
          </cell>
        </row>
        <row r="11">
          <cell r="E11" t="str">
            <v>BÜŞRA SAĞLAM</v>
          </cell>
          <cell r="F11" t="str">
            <v>ADANA</v>
          </cell>
          <cell r="G11">
            <v>665</v>
          </cell>
          <cell r="H11">
            <v>669</v>
          </cell>
          <cell r="I11">
            <v>626</v>
          </cell>
          <cell r="J11">
            <v>669</v>
          </cell>
          <cell r="K11">
            <v>51</v>
          </cell>
        </row>
        <row r="12">
          <cell r="E12" t="str">
            <v>ELA ÇOLAK</v>
          </cell>
          <cell r="F12" t="str">
            <v>ADANA</v>
          </cell>
          <cell r="G12">
            <v>666</v>
          </cell>
          <cell r="H12">
            <v>655</v>
          </cell>
          <cell r="I12">
            <v>634</v>
          </cell>
          <cell r="J12">
            <v>666</v>
          </cell>
          <cell r="K12">
            <v>51</v>
          </cell>
        </row>
        <row r="13">
          <cell r="E13" t="str">
            <v>SILA REYYAN TÜRKMEN</v>
          </cell>
          <cell r="F13" t="str">
            <v>GAZİANTEP</v>
          </cell>
          <cell r="G13" t="str">
            <v>X</v>
          </cell>
          <cell r="H13">
            <v>663</v>
          </cell>
          <cell r="I13">
            <v>636</v>
          </cell>
          <cell r="J13">
            <v>663</v>
          </cell>
          <cell r="K13">
            <v>50</v>
          </cell>
        </row>
        <row r="14">
          <cell r="E14" t="str">
            <v>BEYZA NUR KURTOĞULLARI</v>
          </cell>
          <cell r="F14" t="str">
            <v>GAZİANTEP</v>
          </cell>
          <cell r="G14" t="str">
            <v>X</v>
          </cell>
          <cell r="H14">
            <v>514</v>
          </cell>
          <cell r="I14">
            <v>653</v>
          </cell>
          <cell r="J14">
            <v>653</v>
          </cell>
          <cell r="K14">
            <v>50</v>
          </cell>
        </row>
        <row r="15">
          <cell r="E15" t="str">
            <v>ASMİN BÜLGEN</v>
          </cell>
          <cell r="F15" t="str">
            <v>ADANA</v>
          </cell>
          <cell r="G15">
            <v>627</v>
          </cell>
          <cell r="H15">
            <v>640</v>
          </cell>
          <cell r="I15">
            <v>644</v>
          </cell>
          <cell r="J15">
            <v>644</v>
          </cell>
          <cell r="K15">
            <v>49</v>
          </cell>
        </row>
        <row r="16">
          <cell r="E16" t="str">
            <v>HATİCE KUMBUL</v>
          </cell>
          <cell r="F16" t="str">
            <v>MERSİN</v>
          </cell>
          <cell r="G16">
            <v>620</v>
          </cell>
          <cell r="H16" t="str">
            <v>X</v>
          </cell>
          <cell r="I16">
            <v>602</v>
          </cell>
          <cell r="J16">
            <v>620</v>
          </cell>
          <cell r="K16">
            <v>48</v>
          </cell>
        </row>
        <row r="17">
          <cell r="E17" t="str">
            <v>ÖZGE ASU BOZKURT</v>
          </cell>
          <cell r="F17" t="str">
            <v>GAZİANTEP</v>
          </cell>
          <cell r="G17">
            <v>618</v>
          </cell>
          <cell r="H17">
            <v>586</v>
          </cell>
          <cell r="I17">
            <v>576</v>
          </cell>
          <cell r="J17">
            <v>618</v>
          </cell>
          <cell r="K17">
            <v>47</v>
          </cell>
        </row>
        <row r="18">
          <cell r="E18" t="str">
            <v>HAYAT OZER</v>
          </cell>
          <cell r="F18" t="str">
            <v>MERSİN</v>
          </cell>
          <cell r="G18" t="str">
            <v>X</v>
          </cell>
          <cell r="H18">
            <v>618</v>
          </cell>
          <cell r="I18">
            <v>602</v>
          </cell>
          <cell r="J18">
            <v>618</v>
          </cell>
          <cell r="K18">
            <v>47</v>
          </cell>
        </row>
        <row r="19">
          <cell r="E19" t="str">
            <v>RABİA İKRA BİLGİLİ</v>
          </cell>
          <cell r="F19" t="str">
            <v>GAZİANTEP</v>
          </cell>
          <cell r="G19">
            <v>565</v>
          </cell>
          <cell r="H19">
            <v>553</v>
          </cell>
          <cell r="I19">
            <v>608</v>
          </cell>
          <cell r="J19">
            <v>608</v>
          </cell>
          <cell r="K19">
            <v>47</v>
          </cell>
        </row>
        <row r="20">
          <cell r="E20" t="str">
            <v>REYHAN GÖKTAŞ</v>
          </cell>
          <cell r="F20" t="str">
            <v>MERSİN</v>
          </cell>
          <cell r="G20">
            <v>595</v>
          </cell>
          <cell r="H20">
            <v>581</v>
          </cell>
          <cell r="I20">
            <v>585</v>
          </cell>
          <cell r="J20">
            <v>595</v>
          </cell>
          <cell r="K20">
            <v>46</v>
          </cell>
        </row>
        <row r="21">
          <cell r="E21" t="str">
            <v>FATMA HALO</v>
          </cell>
          <cell r="F21" t="str">
            <v>OSMANİYE</v>
          </cell>
          <cell r="G21">
            <v>594</v>
          </cell>
          <cell r="H21">
            <v>540</v>
          </cell>
          <cell r="I21">
            <v>532</v>
          </cell>
          <cell r="J21">
            <v>594</v>
          </cell>
          <cell r="K21">
            <v>46</v>
          </cell>
        </row>
        <row r="22">
          <cell r="E22" t="str">
            <v>NİSANUR KAYA</v>
          </cell>
          <cell r="F22" t="str">
            <v>GAZİANTEP</v>
          </cell>
          <cell r="G22">
            <v>582</v>
          </cell>
          <cell r="H22">
            <v>530</v>
          </cell>
          <cell r="I22">
            <v>545</v>
          </cell>
          <cell r="J22">
            <v>582</v>
          </cell>
          <cell r="K22">
            <v>45</v>
          </cell>
        </row>
        <row r="23">
          <cell r="E23" t="str">
            <v>NAİLE AKSOY</v>
          </cell>
          <cell r="F23" t="str">
            <v>GAZİANTEP</v>
          </cell>
          <cell r="G23">
            <v>555</v>
          </cell>
          <cell r="H23">
            <v>554</v>
          </cell>
          <cell r="I23">
            <v>580</v>
          </cell>
          <cell r="J23">
            <v>580</v>
          </cell>
          <cell r="K23">
            <v>45</v>
          </cell>
        </row>
        <row r="24">
          <cell r="E24" t="str">
            <v>SELDA NİSA KARAYILAN</v>
          </cell>
          <cell r="F24" t="str">
            <v>GAZİANTEP</v>
          </cell>
          <cell r="G24" t="str">
            <v>X</v>
          </cell>
          <cell r="H24">
            <v>557</v>
          </cell>
          <cell r="I24">
            <v>497</v>
          </cell>
          <cell r="J24">
            <v>557</v>
          </cell>
          <cell r="K24">
            <v>43</v>
          </cell>
        </row>
        <row r="25">
          <cell r="E25" t="str">
            <v>TUĞBA ÖZER</v>
          </cell>
          <cell r="F25" t="str">
            <v>MERSİN</v>
          </cell>
          <cell r="G25">
            <v>552</v>
          </cell>
          <cell r="H25">
            <v>536</v>
          </cell>
          <cell r="I25">
            <v>555</v>
          </cell>
          <cell r="J25">
            <v>555</v>
          </cell>
          <cell r="K25">
            <v>43</v>
          </cell>
        </row>
        <row r="26">
          <cell r="E26" t="str">
            <v>VİYAN İNEC</v>
          </cell>
          <cell r="F26" t="str">
            <v>MERSİN</v>
          </cell>
          <cell r="G26">
            <v>548</v>
          </cell>
          <cell r="H26" t="str">
            <v>X</v>
          </cell>
          <cell r="I26">
            <v>554</v>
          </cell>
          <cell r="J26">
            <v>554</v>
          </cell>
          <cell r="K26">
            <v>43</v>
          </cell>
        </row>
        <row r="27">
          <cell r="E27" t="str">
            <v>BUSE SARIATEŞ</v>
          </cell>
          <cell r="F27" t="str">
            <v>ADANA</v>
          </cell>
          <cell r="G27">
            <v>489</v>
          </cell>
          <cell r="H27">
            <v>517</v>
          </cell>
          <cell r="I27">
            <v>554</v>
          </cell>
          <cell r="J27">
            <v>554</v>
          </cell>
          <cell r="K27">
            <v>43</v>
          </cell>
        </row>
        <row r="28">
          <cell r="E28" t="str">
            <v>ARJİN GÜR</v>
          </cell>
          <cell r="F28" t="str">
            <v>MERSİN</v>
          </cell>
          <cell r="G28">
            <v>518</v>
          </cell>
          <cell r="H28">
            <v>538</v>
          </cell>
          <cell r="I28">
            <v>494</v>
          </cell>
          <cell r="J28">
            <v>538</v>
          </cell>
          <cell r="K28">
            <v>42</v>
          </cell>
        </row>
        <row r="29">
          <cell r="E29" t="str">
            <v>ELİFE DONER</v>
          </cell>
          <cell r="F29" t="str">
            <v>MERSİN</v>
          </cell>
          <cell r="G29">
            <v>472</v>
          </cell>
          <cell r="H29">
            <v>404</v>
          </cell>
          <cell r="I29">
            <v>534</v>
          </cell>
          <cell r="J29">
            <v>534</v>
          </cell>
          <cell r="K29">
            <v>42</v>
          </cell>
        </row>
        <row r="30">
          <cell r="E30" t="str">
            <v>MEVLUDE İNE</v>
          </cell>
          <cell r="F30" t="str">
            <v>MERSİN</v>
          </cell>
          <cell r="G30">
            <v>500</v>
          </cell>
          <cell r="H30">
            <v>531</v>
          </cell>
          <cell r="I30">
            <v>530</v>
          </cell>
          <cell r="J30">
            <v>531</v>
          </cell>
          <cell r="K30">
            <v>42</v>
          </cell>
        </row>
        <row r="31">
          <cell r="E31" t="str">
            <v>ELA NUR BAYKARA</v>
          </cell>
          <cell r="F31" t="str">
            <v>MERSİN</v>
          </cell>
          <cell r="G31" t="str">
            <v>X</v>
          </cell>
          <cell r="H31">
            <v>469</v>
          </cell>
          <cell r="I31">
            <v>519</v>
          </cell>
          <cell r="J31">
            <v>519</v>
          </cell>
          <cell r="K31">
            <v>41</v>
          </cell>
        </row>
        <row r="32">
          <cell r="E32" t="str">
            <v>GÜLSEREN BİLGİN</v>
          </cell>
          <cell r="F32" t="str">
            <v>GAZİANTEP</v>
          </cell>
          <cell r="G32">
            <v>384</v>
          </cell>
          <cell r="H32">
            <v>450</v>
          </cell>
          <cell r="I32">
            <v>515</v>
          </cell>
          <cell r="J32">
            <v>515</v>
          </cell>
          <cell r="K32">
            <v>41</v>
          </cell>
        </row>
        <row r="33">
          <cell r="E33" t="str">
            <v>CEMRE KIZILŞİMŞEK</v>
          </cell>
          <cell r="F33" t="str">
            <v>ADANA</v>
          </cell>
          <cell r="G33">
            <v>384</v>
          </cell>
          <cell r="H33">
            <v>513</v>
          </cell>
          <cell r="I33">
            <v>497</v>
          </cell>
          <cell r="J33">
            <v>513</v>
          </cell>
          <cell r="K33">
            <v>40</v>
          </cell>
        </row>
        <row r="34">
          <cell r="E34" t="str">
            <v>DAMLA BEGÜM KAPUZ</v>
          </cell>
          <cell r="F34" t="str">
            <v>MERSİN</v>
          </cell>
          <cell r="G34">
            <v>506</v>
          </cell>
          <cell r="H34">
            <v>489</v>
          </cell>
          <cell r="I34">
            <v>463</v>
          </cell>
          <cell r="J34">
            <v>506</v>
          </cell>
          <cell r="K34">
            <v>40</v>
          </cell>
        </row>
        <row r="35">
          <cell r="E35" t="str">
            <v>ŞEHİDENUR KOÇAR</v>
          </cell>
          <cell r="F35" t="str">
            <v>GAZİANTEP</v>
          </cell>
          <cell r="G35">
            <v>420</v>
          </cell>
          <cell r="H35">
            <v>492</v>
          </cell>
          <cell r="I35" t="str">
            <v>X</v>
          </cell>
          <cell r="J35">
            <v>492</v>
          </cell>
          <cell r="K35">
            <v>39</v>
          </cell>
        </row>
        <row r="36">
          <cell r="E36" t="str">
            <v>DURSUNNUR POLAT</v>
          </cell>
          <cell r="F36" t="str">
            <v>GAZİANTEP</v>
          </cell>
          <cell r="G36">
            <v>427</v>
          </cell>
          <cell r="H36">
            <v>464</v>
          </cell>
          <cell r="I36">
            <v>490</v>
          </cell>
          <cell r="J36">
            <v>490</v>
          </cell>
          <cell r="K36">
            <v>39</v>
          </cell>
        </row>
        <row r="37">
          <cell r="E37" t="str">
            <v>HEJA KILIÇ</v>
          </cell>
          <cell r="F37" t="str">
            <v>MERSİN</v>
          </cell>
          <cell r="G37">
            <v>473</v>
          </cell>
          <cell r="H37" t="str">
            <v>X</v>
          </cell>
          <cell r="I37">
            <v>489</v>
          </cell>
          <cell r="J37">
            <v>489</v>
          </cell>
          <cell r="K37">
            <v>39</v>
          </cell>
        </row>
        <row r="38">
          <cell r="E38" t="str">
            <v>ARJİN GÜR</v>
          </cell>
          <cell r="F38" t="str">
            <v>MERSİN</v>
          </cell>
          <cell r="J38" t="str">
            <v/>
          </cell>
          <cell r="K38" t="str">
            <v xml:space="preserve"> </v>
          </cell>
        </row>
        <row r="39">
          <cell r="E39" t="str">
            <v>DAMLA BEGÜM KAPUZ</v>
          </cell>
          <cell r="F39" t="str">
            <v>MERSİN</v>
          </cell>
          <cell r="J39" t="str">
            <v/>
          </cell>
          <cell r="K39" t="str">
            <v xml:space="preserve"> </v>
          </cell>
        </row>
        <row r="40">
          <cell r="E40" t="str">
            <v>HEJA KILIÇ</v>
          </cell>
          <cell r="F40" t="str">
            <v>MERSİN</v>
          </cell>
          <cell r="J40" t="str">
            <v/>
          </cell>
          <cell r="K40" t="str">
            <v xml:space="preserve"> </v>
          </cell>
        </row>
        <row r="41">
          <cell r="E41" t="str">
            <v>HAYRUNİSA DAL</v>
          </cell>
          <cell r="F41" t="str">
            <v>GAZİANTEP</v>
          </cell>
          <cell r="G41">
            <v>457</v>
          </cell>
          <cell r="H41">
            <v>470</v>
          </cell>
          <cell r="I41">
            <v>488</v>
          </cell>
          <cell r="J41">
            <v>488</v>
          </cell>
          <cell r="K41">
            <v>39</v>
          </cell>
        </row>
        <row r="42">
          <cell r="E42" t="str">
            <v>GÜLBAHAR SEBZECİ</v>
          </cell>
          <cell r="F42" t="str">
            <v>GAZİANTEP</v>
          </cell>
          <cell r="G42">
            <v>450</v>
          </cell>
          <cell r="H42" t="str">
            <v>X</v>
          </cell>
          <cell r="I42" t="str">
            <v>X</v>
          </cell>
          <cell r="J42">
            <v>450</v>
          </cell>
          <cell r="K42">
            <v>36</v>
          </cell>
        </row>
        <row r="43">
          <cell r="E43" t="str">
            <v>GAMZE YILDIRIM</v>
          </cell>
          <cell r="F43" t="str">
            <v>GAZİANTEP</v>
          </cell>
          <cell r="G43">
            <v>360</v>
          </cell>
          <cell r="H43">
            <v>450</v>
          </cell>
          <cell r="I43">
            <v>363</v>
          </cell>
          <cell r="J43">
            <v>450</v>
          </cell>
          <cell r="K43">
            <v>36</v>
          </cell>
        </row>
        <row r="44">
          <cell r="E44" t="str">
            <v>ASMİN ASLAN</v>
          </cell>
          <cell r="F44" t="str">
            <v>GAZİANTEP</v>
          </cell>
          <cell r="G44">
            <v>325</v>
          </cell>
          <cell r="H44">
            <v>391</v>
          </cell>
          <cell r="I44">
            <v>336</v>
          </cell>
          <cell r="J44">
            <v>391</v>
          </cell>
          <cell r="K44">
            <v>32</v>
          </cell>
        </row>
        <row r="45">
          <cell r="E45" t="str">
            <v>ZELİHA SIRTLAN</v>
          </cell>
          <cell r="F45" t="str">
            <v>GAZİANTEP</v>
          </cell>
          <cell r="J45" t="str">
            <v>DNS</v>
          </cell>
          <cell r="K45">
            <v>0</v>
          </cell>
        </row>
        <row r="46">
          <cell r="E46" t="str">
            <v>Baş Hakem</v>
          </cell>
          <cell r="F46" t="str">
            <v>Lider</v>
          </cell>
          <cell r="G46" t="str">
            <v>Sekreter</v>
          </cell>
          <cell r="J46" t="str">
            <v>Hakem</v>
          </cell>
        </row>
      </sheetData>
      <sheetData sheetId="15">
        <row r="8">
          <cell r="E8" t="str">
            <v>BERİTAN ÜREK</v>
          </cell>
          <cell r="F8" t="str">
            <v>MERSİN</v>
          </cell>
          <cell r="G8" t="str">
            <v>X</v>
          </cell>
          <cell r="H8">
            <v>3660</v>
          </cell>
          <cell r="I8" t="str">
            <v>X</v>
          </cell>
          <cell r="J8">
            <v>3660</v>
          </cell>
          <cell r="K8">
            <v>92</v>
          </cell>
        </row>
        <row r="9">
          <cell r="E9" t="str">
            <v>İDİL COŞKUN</v>
          </cell>
          <cell r="F9" t="str">
            <v>ADANA</v>
          </cell>
          <cell r="G9">
            <v>1679</v>
          </cell>
          <cell r="H9" t="str">
            <v>X</v>
          </cell>
          <cell r="I9" t="str">
            <v>X</v>
          </cell>
          <cell r="J9">
            <v>1679</v>
          </cell>
          <cell r="K9">
            <v>52</v>
          </cell>
        </row>
        <row r="10">
          <cell r="E10" t="str">
            <v>EMİNE DERE</v>
          </cell>
          <cell r="F10" t="str">
            <v>ADANA</v>
          </cell>
          <cell r="G10">
            <v>1153</v>
          </cell>
          <cell r="H10">
            <v>1334</v>
          </cell>
          <cell r="I10" t="str">
            <v>X</v>
          </cell>
          <cell r="J10">
            <v>1334</v>
          </cell>
          <cell r="K10">
            <v>38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EBRU ERTUĞRUL</v>
          </cell>
          <cell r="F8" t="str">
            <v>ADANA</v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>
        <row r="8">
          <cell r="E8" t="str">
            <v>SONGÜL KAROL</v>
          </cell>
          <cell r="F8" t="str">
            <v>MERSİN</v>
          </cell>
          <cell r="G8">
            <v>2261</v>
          </cell>
          <cell r="H8">
            <v>1978</v>
          </cell>
          <cell r="I8">
            <v>2140</v>
          </cell>
          <cell r="J8">
            <v>2261</v>
          </cell>
          <cell r="K8">
            <v>60</v>
          </cell>
        </row>
        <row r="9">
          <cell r="E9" t="str">
            <v>NİLSU GÖKLER</v>
          </cell>
          <cell r="F9" t="str">
            <v>MERSİN</v>
          </cell>
          <cell r="G9" t="str">
            <v>X</v>
          </cell>
          <cell r="H9">
            <v>1285</v>
          </cell>
          <cell r="I9">
            <v>1645</v>
          </cell>
          <cell r="J9">
            <v>1645</v>
          </cell>
          <cell r="K9">
            <v>45</v>
          </cell>
        </row>
        <row r="10">
          <cell r="E10" t="str">
            <v>DİLAN ÇELİK</v>
          </cell>
          <cell r="F10" t="str">
            <v>MERSİN</v>
          </cell>
          <cell r="G10">
            <v>1361</v>
          </cell>
          <cell r="H10">
            <v>1515</v>
          </cell>
          <cell r="I10">
            <v>1350</v>
          </cell>
          <cell r="J10">
            <v>1515</v>
          </cell>
          <cell r="K10">
            <v>41</v>
          </cell>
        </row>
        <row r="11">
          <cell r="E11" t="str">
            <v>EZEL METE</v>
          </cell>
          <cell r="F11" t="str">
            <v>MERSİN</v>
          </cell>
          <cell r="G11">
            <v>947</v>
          </cell>
          <cell r="H11">
            <v>1410</v>
          </cell>
          <cell r="I11">
            <v>1308</v>
          </cell>
          <cell r="J11">
            <v>1410</v>
          </cell>
          <cell r="K11">
            <v>37</v>
          </cell>
        </row>
        <row r="12">
          <cell r="E12" t="str">
            <v>MİRAÇ TARHAN</v>
          </cell>
          <cell r="F12" t="str">
            <v>MERSİN</v>
          </cell>
          <cell r="G12">
            <v>1059</v>
          </cell>
          <cell r="H12">
            <v>1187</v>
          </cell>
          <cell r="I12">
            <v>1260</v>
          </cell>
          <cell r="J12">
            <v>1260</v>
          </cell>
          <cell r="K12">
            <v>32</v>
          </cell>
        </row>
        <row r="13">
          <cell r="E13" t="str">
            <v>ELA KARAKESME</v>
          </cell>
          <cell r="F13" t="str">
            <v>MERSİN</v>
          </cell>
          <cell r="G13" t="str">
            <v>X</v>
          </cell>
          <cell r="H13">
            <v>1172</v>
          </cell>
          <cell r="I13">
            <v>1252</v>
          </cell>
          <cell r="J13">
            <v>1252</v>
          </cell>
          <cell r="K13">
            <v>31</v>
          </cell>
        </row>
        <row r="14">
          <cell r="E14" t="str">
            <v>EDA NUR ÇOBAN</v>
          </cell>
          <cell r="F14" t="str">
            <v>ADANA</v>
          </cell>
          <cell r="G14">
            <v>1078</v>
          </cell>
          <cell r="H14">
            <v>904</v>
          </cell>
          <cell r="I14">
            <v>790</v>
          </cell>
          <cell r="J14">
            <v>1078</v>
          </cell>
          <cell r="K14">
            <v>22</v>
          </cell>
        </row>
        <row r="15">
          <cell r="E15" t="str">
            <v>HATİCE NAFAK</v>
          </cell>
          <cell r="F15" t="str">
            <v>GAZİANTEP</v>
          </cell>
          <cell r="G15">
            <v>687</v>
          </cell>
          <cell r="H15">
            <v>919</v>
          </cell>
          <cell r="I15" t="str">
            <v>X</v>
          </cell>
          <cell r="J15">
            <v>919</v>
          </cell>
          <cell r="K15">
            <v>14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00m.Eng"/>
      <sheetName val="800m."/>
      <sheetName val="2000m."/>
      <sheetName val="Uzun"/>
      <sheetName val="Yüksek"/>
      <sheetName val="Puanlar"/>
      <sheetName val="2.Gün Start Listesi "/>
      <sheetName val="Gülle"/>
      <sheetName val="Çekiç"/>
      <sheetName val="Disk"/>
      <sheetName val="Cirit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2010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ADİL KETELO</v>
          </cell>
          <cell r="E8" t="str">
            <v>ADANA</v>
          </cell>
          <cell r="F8">
            <v>850</v>
          </cell>
          <cell r="G8">
            <v>76</v>
          </cell>
        </row>
        <row r="9">
          <cell r="D9" t="str">
            <v>FURKAN POLAT</v>
          </cell>
          <cell r="E9" t="str">
            <v>GAZİANTEP</v>
          </cell>
          <cell r="F9">
            <v>854</v>
          </cell>
          <cell r="G9">
            <v>75</v>
          </cell>
        </row>
        <row r="10">
          <cell r="D10" t="str">
            <v>EMİRHAN AVCI</v>
          </cell>
          <cell r="E10" t="str">
            <v>ADANA</v>
          </cell>
          <cell r="F10">
            <v>868</v>
          </cell>
          <cell r="G10">
            <v>72</v>
          </cell>
        </row>
        <row r="11">
          <cell r="D11" t="str">
            <v>HAŞİM LAVENT</v>
          </cell>
          <cell r="E11" t="str">
            <v>MERSİN</v>
          </cell>
          <cell r="F11">
            <v>882</v>
          </cell>
          <cell r="G11">
            <v>69</v>
          </cell>
        </row>
        <row r="12">
          <cell r="D12" t="str">
            <v>İBRAHİM KAYA</v>
          </cell>
          <cell r="E12" t="str">
            <v>ADANA</v>
          </cell>
          <cell r="F12">
            <v>883</v>
          </cell>
          <cell r="G12">
            <v>69</v>
          </cell>
        </row>
        <row r="13">
          <cell r="D13" t="str">
            <v>ŞABAN AHMEDİ</v>
          </cell>
          <cell r="E13" t="str">
            <v>ADANA</v>
          </cell>
          <cell r="F13">
            <v>887</v>
          </cell>
          <cell r="G13">
            <v>68</v>
          </cell>
        </row>
        <row r="14">
          <cell r="D14" t="str">
            <v>MUHAMMED ALİ ŞİMŞEK</v>
          </cell>
          <cell r="E14" t="str">
            <v>GAZİANTEP</v>
          </cell>
          <cell r="F14">
            <v>889</v>
          </cell>
          <cell r="G14">
            <v>68</v>
          </cell>
        </row>
        <row r="15">
          <cell r="D15" t="str">
            <v>MUSTAFA MUSTAFA</v>
          </cell>
          <cell r="E15" t="str">
            <v>GAZİANTEP</v>
          </cell>
          <cell r="F15">
            <v>890</v>
          </cell>
          <cell r="G15">
            <v>68</v>
          </cell>
        </row>
        <row r="16">
          <cell r="D16" t="str">
            <v>YILMAZ ÖZER</v>
          </cell>
          <cell r="E16" t="str">
            <v>MERSİN</v>
          </cell>
          <cell r="F16">
            <v>905</v>
          </cell>
          <cell r="G16">
            <v>65</v>
          </cell>
        </row>
        <row r="17">
          <cell r="D17" t="str">
            <v>MEHMET HAMZA DEMİREL</v>
          </cell>
          <cell r="E17" t="str">
            <v>OSMANİYE</v>
          </cell>
          <cell r="F17">
            <v>906</v>
          </cell>
          <cell r="G17">
            <v>64</v>
          </cell>
        </row>
        <row r="18">
          <cell r="D18" t="str">
            <v>DOĞUKAN SEVİNDİK</v>
          </cell>
          <cell r="E18" t="str">
            <v>MERSİN</v>
          </cell>
          <cell r="F18">
            <v>910</v>
          </cell>
          <cell r="G18">
            <v>64</v>
          </cell>
        </row>
        <row r="19">
          <cell r="D19" t="str">
            <v>EYYÜP KELEŞ</v>
          </cell>
          <cell r="E19" t="str">
            <v>MERSİN</v>
          </cell>
          <cell r="F19">
            <v>912</v>
          </cell>
          <cell r="G19">
            <v>63</v>
          </cell>
        </row>
        <row r="20">
          <cell r="D20" t="str">
            <v>KADİR KILINÇ</v>
          </cell>
          <cell r="E20" t="str">
            <v>GAZİANTEP</v>
          </cell>
          <cell r="F20">
            <v>915</v>
          </cell>
          <cell r="G20">
            <v>63</v>
          </cell>
        </row>
        <row r="21">
          <cell r="D21" t="str">
            <v>ALPREN DOĞAN</v>
          </cell>
          <cell r="E21" t="str">
            <v>MERSİN</v>
          </cell>
          <cell r="F21">
            <v>918</v>
          </cell>
          <cell r="G21">
            <v>62</v>
          </cell>
        </row>
        <row r="22">
          <cell r="D22" t="str">
            <v>SERKAN YAVUZ</v>
          </cell>
          <cell r="E22" t="str">
            <v>GAZİANTEP</v>
          </cell>
          <cell r="F22">
            <v>919</v>
          </cell>
          <cell r="G22">
            <v>62</v>
          </cell>
        </row>
        <row r="23">
          <cell r="D23" t="str">
            <v>MUHAMMED AFŞİN</v>
          </cell>
          <cell r="E23" t="str">
            <v>MERSİN</v>
          </cell>
          <cell r="F23">
            <v>924</v>
          </cell>
          <cell r="G23">
            <v>61</v>
          </cell>
        </row>
        <row r="24">
          <cell r="D24" t="str">
            <v>HÜSEYİN SANĞA</v>
          </cell>
          <cell r="E24" t="str">
            <v>MERSİN</v>
          </cell>
          <cell r="F24">
            <v>926</v>
          </cell>
          <cell r="G24">
            <v>60</v>
          </cell>
        </row>
        <row r="25">
          <cell r="D25" t="str">
            <v>ASIM TUĞRA CENGİZ</v>
          </cell>
          <cell r="E25" t="str">
            <v>MERSİN</v>
          </cell>
          <cell r="F25">
            <v>932</v>
          </cell>
          <cell r="G25">
            <v>59</v>
          </cell>
        </row>
        <row r="26">
          <cell r="D26" t="str">
            <v>HAMZA TAŞ</v>
          </cell>
          <cell r="E26" t="str">
            <v>GAZİANTEP</v>
          </cell>
          <cell r="F26">
            <v>932</v>
          </cell>
          <cell r="G26">
            <v>59</v>
          </cell>
        </row>
        <row r="27">
          <cell r="D27" t="str">
            <v>HASAN HÜSEYİN GÜLAĞACI</v>
          </cell>
          <cell r="E27" t="str">
            <v>ADANA</v>
          </cell>
          <cell r="F27">
            <v>936</v>
          </cell>
          <cell r="G27">
            <v>58</v>
          </cell>
        </row>
        <row r="28">
          <cell r="D28" t="str">
            <v>BATUHAN ERDOĞAN</v>
          </cell>
          <cell r="E28" t="str">
            <v>GAZİANTEP</v>
          </cell>
          <cell r="F28">
            <v>942</v>
          </cell>
          <cell r="G28">
            <v>57</v>
          </cell>
        </row>
        <row r="29">
          <cell r="D29" t="str">
            <v>AHMET EFE SAYGI</v>
          </cell>
          <cell r="E29" t="str">
            <v>MERSİN</v>
          </cell>
          <cell r="F29">
            <v>945</v>
          </cell>
          <cell r="G29">
            <v>57</v>
          </cell>
        </row>
        <row r="30">
          <cell r="D30" t="str">
            <v>ABDULLAH İSHAK NANELİ</v>
          </cell>
          <cell r="E30" t="str">
            <v>MERSİN</v>
          </cell>
          <cell r="F30">
            <v>946</v>
          </cell>
          <cell r="G30">
            <v>56</v>
          </cell>
        </row>
        <row r="31">
          <cell r="D31" t="str">
            <v>YAŞAR EFE KÜLTÜR</v>
          </cell>
          <cell r="E31" t="str">
            <v>GAZİANTEP</v>
          </cell>
          <cell r="F31">
            <v>966</v>
          </cell>
          <cell r="G31">
            <v>52</v>
          </cell>
        </row>
        <row r="32">
          <cell r="D32" t="str">
            <v>HASAN HÜSEYİN KILINÇ</v>
          </cell>
          <cell r="E32" t="str">
            <v>GAZİANTEP</v>
          </cell>
          <cell r="F32">
            <v>967</v>
          </cell>
          <cell r="G32">
            <v>52</v>
          </cell>
        </row>
        <row r="33">
          <cell r="D33" t="str">
            <v>FURKAN GÜNDÜZ</v>
          </cell>
          <cell r="E33" t="str">
            <v>GAZİANTEP</v>
          </cell>
          <cell r="F33">
            <v>979</v>
          </cell>
          <cell r="G33">
            <v>50</v>
          </cell>
        </row>
        <row r="34">
          <cell r="D34" t="str">
            <v>ENSE BINICİ</v>
          </cell>
          <cell r="E34" t="str">
            <v>GAZİANTEP</v>
          </cell>
          <cell r="F34">
            <v>991</v>
          </cell>
          <cell r="G34">
            <v>47</v>
          </cell>
        </row>
        <row r="35">
          <cell r="D35" t="str">
            <v>BERAT ÖZBİLGE</v>
          </cell>
          <cell r="E35" t="str">
            <v>GAZİANTEP</v>
          </cell>
          <cell r="F35">
            <v>995</v>
          </cell>
          <cell r="G35">
            <v>47</v>
          </cell>
        </row>
        <row r="36">
          <cell r="D36" t="str">
            <v>DURAĞAN GÜLLÜ</v>
          </cell>
          <cell r="E36" t="str">
            <v>MERSİN</v>
          </cell>
          <cell r="F36">
            <v>1034</v>
          </cell>
          <cell r="G36">
            <v>39</v>
          </cell>
        </row>
        <row r="37">
          <cell r="D37" t="str">
            <v>UĞUR YAZ</v>
          </cell>
          <cell r="E37" t="str">
            <v>MERSİN</v>
          </cell>
          <cell r="F37">
            <v>1047</v>
          </cell>
          <cell r="G37">
            <v>36</v>
          </cell>
        </row>
        <row r="38">
          <cell r="D38" t="str">
            <v>TALHA İKİER</v>
          </cell>
          <cell r="E38" t="str">
            <v>GAZİANTEP</v>
          </cell>
          <cell r="F38" t="str">
            <v>DNS</v>
          </cell>
          <cell r="G38" t="str">
            <v>0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E46" t="str">
            <v>Baş Hakem</v>
          </cell>
          <cell r="F46" t="str">
            <v>Lider</v>
          </cell>
          <cell r="H46" t="str">
            <v>Sekreter</v>
          </cell>
        </row>
      </sheetData>
      <sheetData sheetId="5">
        <row r="8">
          <cell r="D8" t="str">
            <v>BİLAL EL OSMAN</v>
          </cell>
          <cell r="E8" t="str">
            <v>OSMANİYE</v>
          </cell>
          <cell r="F8">
            <v>1090</v>
          </cell>
          <cell r="G8">
            <v>72</v>
          </cell>
        </row>
        <row r="9">
          <cell r="D9" t="str">
            <v>ALİ EMİR DADÜK</v>
          </cell>
          <cell r="E9" t="str">
            <v>MERSİN</v>
          </cell>
          <cell r="F9">
            <v>1371</v>
          </cell>
          <cell r="G9">
            <v>17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ŞABAN AHMEDİ</v>
          </cell>
          <cell r="F8" t="str">
            <v>ADANA</v>
          </cell>
          <cell r="G8">
            <v>487</v>
          </cell>
          <cell r="H8">
            <v>460</v>
          </cell>
          <cell r="I8">
            <v>360</v>
          </cell>
          <cell r="J8">
            <v>487</v>
          </cell>
          <cell r="K8">
            <v>61</v>
          </cell>
        </row>
        <row r="9">
          <cell r="E9" t="str">
            <v>BİLAL EL OSMAN</v>
          </cell>
          <cell r="F9" t="str">
            <v>OSMANİYE</v>
          </cell>
          <cell r="G9">
            <v>485</v>
          </cell>
          <cell r="H9">
            <v>470</v>
          </cell>
          <cell r="I9">
            <v>466</v>
          </cell>
          <cell r="J9">
            <v>485</v>
          </cell>
          <cell r="K9">
            <v>61</v>
          </cell>
        </row>
        <row r="10">
          <cell r="E10" t="str">
            <v>HAŞİM LAVENT</v>
          </cell>
          <cell r="F10" t="str">
            <v>MERSİN</v>
          </cell>
          <cell r="G10">
            <v>475</v>
          </cell>
          <cell r="H10" t="str">
            <v>X</v>
          </cell>
          <cell r="I10">
            <v>474</v>
          </cell>
          <cell r="J10">
            <v>475</v>
          </cell>
          <cell r="K10">
            <v>58</v>
          </cell>
        </row>
        <row r="11">
          <cell r="E11" t="str">
            <v>İBRAHİM KAYA</v>
          </cell>
          <cell r="F11" t="str">
            <v>ADANA</v>
          </cell>
          <cell r="G11">
            <v>455</v>
          </cell>
          <cell r="H11">
            <v>457</v>
          </cell>
          <cell r="I11">
            <v>462</v>
          </cell>
          <cell r="J11">
            <v>462</v>
          </cell>
          <cell r="K11">
            <v>55</v>
          </cell>
        </row>
        <row r="12">
          <cell r="E12" t="str">
            <v>KADİR KILINÇ</v>
          </cell>
          <cell r="F12" t="str">
            <v>GAZİANTEP</v>
          </cell>
          <cell r="G12">
            <v>448</v>
          </cell>
          <cell r="H12">
            <v>445</v>
          </cell>
          <cell r="I12">
            <v>435</v>
          </cell>
          <cell r="J12">
            <v>448</v>
          </cell>
          <cell r="K12">
            <v>52</v>
          </cell>
        </row>
        <row r="13">
          <cell r="E13" t="str">
            <v>EMİRHAN AVCI</v>
          </cell>
          <cell r="F13" t="str">
            <v>ADANA</v>
          </cell>
          <cell r="G13">
            <v>395</v>
          </cell>
          <cell r="H13">
            <v>424</v>
          </cell>
          <cell r="I13">
            <v>435</v>
          </cell>
          <cell r="J13">
            <v>435</v>
          </cell>
          <cell r="K13">
            <v>48</v>
          </cell>
        </row>
        <row r="14">
          <cell r="E14" t="str">
            <v>ENSE BINICİ</v>
          </cell>
          <cell r="F14" t="str">
            <v>GAZİANTEP</v>
          </cell>
          <cell r="G14">
            <v>357</v>
          </cell>
          <cell r="H14">
            <v>433</v>
          </cell>
          <cell r="I14">
            <v>400</v>
          </cell>
          <cell r="J14">
            <v>433</v>
          </cell>
          <cell r="K14">
            <v>48</v>
          </cell>
        </row>
        <row r="15">
          <cell r="E15" t="str">
            <v>FURKAN POLAT</v>
          </cell>
          <cell r="F15" t="str">
            <v>GAZİANTEP</v>
          </cell>
          <cell r="G15">
            <v>423</v>
          </cell>
          <cell r="H15">
            <v>376</v>
          </cell>
          <cell r="I15">
            <v>430</v>
          </cell>
          <cell r="J15">
            <v>430</v>
          </cell>
          <cell r="K15">
            <v>47</v>
          </cell>
        </row>
        <row r="16">
          <cell r="E16" t="str">
            <v>ASIM TUĞRA CENGİZ</v>
          </cell>
          <cell r="F16" t="str">
            <v>MERSİN</v>
          </cell>
          <cell r="G16">
            <v>400</v>
          </cell>
          <cell r="H16">
            <v>417</v>
          </cell>
          <cell r="I16">
            <v>429</v>
          </cell>
          <cell r="J16">
            <v>429</v>
          </cell>
          <cell r="K16">
            <v>47</v>
          </cell>
        </row>
        <row r="17">
          <cell r="E17" t="str">
            <v>HAMZA TAŞ</v>
          </cell>
          <cell r="F17" t="str">
            <v>GAZİANTEP</v>
          </cell>
          <cell r="G17">
            <v>397</v>
          </cell>
          <cell r="H17">
            <v>416</v>
          </cell>
          <cell r="I17">
            <v>420</v>
          </cell>
          <cell r="J17">
            <v>420</v>
          </cell>
          <cell r="K17">
            <v>45</v>
          </cell>
        </row>
        <row r="18">
          <cell r="E18" t="str">
            <v>ALPREN DOĞAN</v>
          </cell>
          <cell r="F18" t="str">
            <v>MERSİN</v>
          </cell>
          <cell r="G18">
            <v>418</v>
          </cell>
          <cell r="H18">
            <v>407</v>
          </cell>
          <cell r="I18">
            <v>285</v>
          </cell>
          <cell r="J18">
            <v>418</v>
          </cell>
          <cell r="K18">
            <v>44</v>
          </cell>
        </row>
        <row r="19">
          <cell r="E19" t="str">
            <v>ADİL KETELO</v>
          </cell>
          <cell r="F19" t="str">
            <v>ADANA</v>
          </cell>
          <cell r="G19">
            <v>417</v>
          </cell>
          <cell r="H19" t="str">
            <v>X</v>
          </cell>
          <cell r="I19">
            <v>409</v>
          </cell>
          <cell r="J19">
            <v>417</v>
          </cell>
          <cell r="K19">
            <v>44</v>
          </cell>
        </row>
        <row r="20">
          <cell r="E20" t="str">
            <v>FURKAN GÜNDÜZ</v>
          </cell>
          <cell r="F20" t="str">
            <v>GAZİANTEP</v>
          </cell>
          <cell r="G20">
            <v>388</v>
          </cell>
          <cell r="H20">
            <v>400</v>
          </cell>
          <cell r="I20">
            <v>415</v>
          </cell>
          <cell r="J20">
            <v>415</v>
          </cell>
          <cell r="K20">
            <v>43</v>
          </cell>
        </row>
        <row r="21">
          <cell r="E21" t="str">
            <v>DOĞUKAN SEVİNDİK</v>
          </cell>
          <cell r="F21" t="str">
            <v>MERSİN</v>
          </cell>
          <cell r="G21">
            <v>396</v>
          </cell>
          <cell r="H21">
            <v>414</v>
          </cell>
          <cell r="I21">
            <v>400</v>
          </cell>
          <cell r="J21">
            <v>414</v>
          </cell>
          <cell r="K21">
            <v>43</v>
          </cell>
        </row>
        <row r="22">
          <cell r="E22" t="str">
            <v>EYYÜP KELEŞ</v>
          </cell>
          <cell r="F22" t="str">
            <v>MERSİN</v>
          </cell>
          <cell r="G22">
            <v>412</v>
          </cell>
          <cell r="H22">
            <v>412</v>
          </cell>
          <cell r="I22">
            <v>390</v>
          </cell>
          <cell r="J22">
            <v>412</v>
          </cell>
          <cell r="K22">
            <v>43</v>
          </cell>
        </row>
        <row r="23">
          <cell r="E23" t="str">
            <v>ABDULLAH İSHAK NANELİ</v>
          </cell>
          <cell r="F23" t="str">
            <v>MERSİN</v>
          </cell>
          <cell r="G23">
            <v>378</v>
          </cell>
          <cell r="H23">
            <v>411</v>
          </cell>
          <cell r="I23">
            <v>412</v>
          </cell>
          <cell r="J23">
            <v>412</v>
          </cell>
          <cell r="K23">
            <v>43</v>
          </cell>
        </row>
        <row r="24">
          <cell r="E24" t="str">
            <v>HASAN HÜSEYİN GÜLAĞACI</v>
          </cell>
          <cell r="F24" t="str">
            <v>ADANA</v>
          </cell>
          <cell r="G24">
            <v>395</v>
          </cell>
          <cell r="H24">
            <v>379</v>
          </cell>
          <cell r="I24">
            <v>412</v>
          </cell>
          <cell r="J24">
            <v>412</v>
          </cell>
          <cell r="K24">
            <v>43</v>
          </cell>
        </row>
        <row r="25">
          <cell r="E25" t="str">
            <v>YILMAZ ÖZER</v>
          </cell>
          <cell r="F25" t="str">
            <v>MERSİN</v>
          </cell>
          <cell r="G25">
            <v>401</v>
          </cell>
          <cell r="H25">
            <v>402</v>
          </cell>
          <cell r="I25">
            <v>410</v>
          </cell>
          <cell r="J25">
            <v>410</v>
          </cell>
          <cell r="K25">
            <v>42</v>
          </cell>
        </row>
        <row r="26">
          <cell r="E26" t="str">
            <v>MUSTAFA MUSTAFA</v>
          </cell>
          <cell r="F26" t="str">
            <v>GAZİANTEP</v>
          </cell>
          <cell r="G26">
            <v>400</v>
          </cell>
          <cell r="H26">
            <v>402</v>
          </cell>
          <cell r="I26">
            <v>405</v>
          </cell>
          <cell r="J26">
            <v>405</v>
          </cell>
          <cell r="K26">
            <v>41</v>
          </cell>
        </row>
        <row r="27">
          <cell r="E27" t="str">
            <v>YAŞAR EFE KÜLTÜR</v>
          </cell>
          <cell r="F27" t="str">
            <v>GAZİANTEP</v>
          </cell>
          <cell r="G27">
            <v>403</v>
          </cell>
          <cell r="H27">
            <v>396</v>
          </cell>
          <cell r="I27">
            <v>388</v>
          </cell>
          <cell r="J27">
            <v>403</v>
          </cell>
          <cell r="K27">
            <v>40</v>
          </cell>
        </row>
        <row r="28">
          <cell r="E28" t="str">
            <v>HÜSEYİN SANĞA</v>
          </cell>
          <cell r="F28" t="str">
            <v>MERSİN</v>
          </cell>
          <cell r="G28" t="str">
            <v>X</v>
          </cell>
          <cell r="H28">
            <v>394</v>
          </cell>
          <cell r="I28">
            <v>392</v>
          </cell>
          <cell r="J28">
            <v>394</v>
          </cell>
          <cell r="K28">
            <v>38</v>
          </cell>
        </row>
        <row r="29">
          <cell r="E29" t="str">
            <v>MUHAMMED AFŞİN</v>
          </cell>
          <cell r="F29" t="str">
            <v>MERSİN</v>
          </cell>
          <cell r="G29">
            <v>389</v>
          </cell>
          <cell r="H29">
            <v>394</v>
          </cell>
          <cell r="I29" t="str">
            <v>X</v>
          </cell>
          <cell r="J29">
            <v>394</v>
          </cell>
          <cell r="K29">
            <v>38</v>
          </cell>
        </row>
        <row r="30">
          <cell r="E30" t="str">
            <v>SERKAN YAVUZ</v>
          </cell>
          <cell r="F30" t="str">
            <v>GAZİANTEP</v>
          </cell>
          <cell r="G30">
            <v>387</v>
          </cell>
          <cell r="H30">
            <v>369</v>
          </cell>
          <cell r="I30">
            <v>382</v>
          </cell>
          <cell r="J30">
            <v>387</v>
          </cell>
          <cell r="K30">
            <v>37</v>
          </cell>
        </row>
        <row r="31">
          <cell r="E31" t="str">
            <v>BATUHAN ERDOĞAN</v>
          </cell>
          <cell r="F31" t="str">
            <v>GAZİANTEP</v>
          </cell>
          <cell r="G31">
            <v>382</v>
          </cell>
          <cell r="H31">
            <v>378</v>
          </cell>
          <cell r="I31">
            <v>364</v>
          </cell>
          <cell r="J31">
            <v>382</v>
          </cell>
          <cell r="K31">
            <v>36</v>
          </cell>
        </row>
        <row r="32">
          <cell r="E32" t="str">
            <v>MUHAMMED ALİ ŞİMŞEK</v>
          </cell>
          <cell r="F32" t="str">
            <v>GAZİANTEP</v>
          </cell>
          <cell r="G32">
            <v>373</v>
          </cell>
          <cell r="H32">
            <v>373</v>
          </cell>
          <cell r="I32" t="str">
            <v>X</v>
          </cell>
          <cell r="J32">
            <v>373</v>
          </cell>
          <cell r="K32">
            <v>34</v>
          </cell>
        </row>
        <row r="33">
          <cell r="E33" t="str">
            <v>BERAT ÖZBİLGE</v>
          </cell>
          <cell r="F33" t="str">
            <v>GAZİANTEP</v>
          </cell>
          <cell r="G33">
            <v>328</v>
          </cell>
          <cell r="H33">
            <v>368</v>
          </cell>
          <cell r="I33">
            <v>360</v>
          </cell>
          <cell r="J33">
            <v>368</v>
          </cell>
          <cell r="K33">
            <v>33</v>
          </cell>
        </row>
        <row r="34">
          <cell r="E34" t="str">
            <v>AHMET EFE SAYGI</v>
          </cell>
          <cell r="F34" t="str">
            <v>MERSİN</v>
          </cell>
          <cell r="G34">
            <v>367</v>
          </cell>
          <cell r="H34">
            <v>345</v>
          </cell>
          <cell r="I34">
            <v>349</v>
          </cell>
          <cell r="J34">
            <v>367</v>
          </cell>
          <cell r="K34">
            <v>33</v>
          </cell>
        </row>
        <row r="35">
          <cell r="E35" t="str">
            <v>MEHMET HAMZA DEMİREL</v>
          </cell>
          <cell r="F35" t="str">
            <v>OSMANİYE</v>
          </cell>
          <cell r="G35" t="str">
            <v>X</v>
          </cell>
          <cell r="H35">
            <v>330</v>
          </cell>
          <cell r="I35">
            <v>366</v>
          </cell>
          <cell r="J35">
            <v>366</v>
          </cell>
          <cell r="K35">
            <v>33</v>
          </cell>
        </row>
        <row r="36">
          <cell r="E36" t="str">
            <v>ALİ EMİR DADÜK</v>
          </cell>
          <cell r="F36" t="str">
            <v>MERSİN</v>
          </cell>
          <cell r="G36">
            <v>342</v>
          </cell>
          <cell r="H36">
            <v>332</v>
          </cell>
          <cell r="I36" t="str">
            <v>X</v>
          </cell>
          <cell r="J36">
            <v>342</v>
          </cell>
          <cell r="K36">
            <v>28</v>
          </cell>
        </row>
        <row r="37">
          <cell r="E37" t="str">
            <v>DURAĞAN GÜLLÜ</v>
          </cell>
          <cell r="F37" t="str">
            <v>MERSİN</v>
          </cell>
          <cell r="G37">
            <v>300</v>
          </cell>
          <cell r="H37">
            <v>316</v>
          </cell>
          <cell r="I37">
            <v>322</v>
          </cell>
          <cell r="J37">
            <v>322</v>
          </cell>
          <cell r="K37">
            <v>25</v>
          </cell>
        </row>
        <row r="38">
          <cell r="E38" t="str">
            <v>HASAN HÜSEYİN KILINÇ</v>
          </cell>
          <cell r="F38" t="str">
            <v>GAZİANTEP</v>
          </cell>
          <cell r="G38">
            <v>282</v>
          </cell>
          <cell r="H38">
            <v>300</v>
          </cell>
          <cell r="I38" t="str">
            <v>X</v>
          </cell>
          <cell r="J38">
            <v>300</v>
          </cell>
          <cell r="K38">
            <v>21</v>
          </cell>
        </row>
        <row r="39">
          <cell r="E39" t="str">
            <v>UĞUR YAZ</v>
          </cell>
          <cell r="F39" t="str">
            <v>MERSİN</v>
          </cell>
          <cell r="G39">
            <v>220</v>
          </cell>
          <cell r="H39">
            <v>241</v>
          </cell>
          <cell r="I39">
            <v>220</v>
          </cell>
          <cell r="J39">
            <v>241</v>
          </cell>
          <cell r="K39">
            <v>13</v>
          </cell>
        </row>
        <row r="40">
          <cell r="E40" t="str">
            <v>TALHA İKİER</v>
          </cell>
          <cell r="F40" t="str">
            <v>GAZİANTEP</v>
          </cell>
          <cell r="J40" t="str">
            <v>DNS</v>
          </cell>
          <cell r="K40">
            <v>0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1" refreshError="1"/>
      <sheetData sheetId="12" refreshError="1"/>
      <sheetData sheetId="13">
        <row r="8">
          <cell r="E8" t="str">
            <v>BİLAL EL OSMAN</v>
          </cell>
          <cell r="F8" t="str">
            <v>OSMANİYE</v>
          </cell>
          <cell r="G8">
            <v>917</v>
          </cell>
          <cell r="H8" t="str">
            <v>X</v>
          </cell>
          <cell r="I8">
            <v>820</v>
          </cell>
          <cell r="J8">
            <v>917</v>
          </cell>
          <cell r="K8">
            <v>54</v>
          </cell>
        </row>
        <row r="9">
          <cell r="E9" t="str">
            <v>MEHMET HAMZA DEMİREL</v>
          </cell>
          <cell r="F9" t="str">
            <v>OSMANİYE</v>
          </cell>
          <cell r="G9" t="str">
            <v>X</v>
          </cell>
          <cell r="H9">
            <v>802</v>
          </cell>
          <cell r="I9">
            <v>824</v>
          </cell>
          <cell r="J9">
            <v>824</v>
          </cell>
          <cell r="K9">
            <v>48</v>
          </cell>
        </row>
        <row r="10">
          <cell r="E10" t="str">
            <v>ŞABAN AHMEDİ</v>
          </cell>
          <cell r="F10" t="str">
            <v>ADANA</v>
          </cell>
          <cell r="G10">
            <v>749</v>
          </cell>
          <cell r="H10">
            <v>792</v>
          </cell>
          <cell r="I10">
            <v>793</v>
          </cell>
          <cell r="J10">
            <v>793</v>
          </cell>
          <cell r="K10">
            <v>46</v>
          </cell>
        </row>
        <row r="11">
          <cell r="E11" t="str">
            <v>UĞUR YAZ</v>
          </cell>
          <cell r="F11" t="str">
            <v>MERSİN</v>
          </cell>
          <cell r="G11" t="str">
            <v>X</v>
          </cell>
          <cell r="H11">
            <v>773</v>
          </cell>
          <cell r="I11">
            <v>759</v>
          </cell>
          <cell r="J11">
            <v>773</v>
          </cell>
          <cell r="K11">
            <v>45</v>
          </cell>
        </row>
        <row r="12">
          <cell r="E12" t="str">
            <v>ADİL KETELO</v>
          </cell>
          <cell r="F12" t="str">
            <v>ADANA</v>
          </cell>
          <cell r="G12">
            <v>702</v>
          </cell>
          <cell r="H12">
            <v>756</v>
          </cell>
          <cell r="I12">
            <v>753</v>
          </cell>
          <cell r="J12">
            <v>756</v>
          </cell>
          <cell r="K12">
            <v>44</v>
          </cell>
        </row>
        <row r="13">
          <cell r="E13" t="str">
            <v>EMİRHAN AVCI</v>
          </cell>
          <cell r="F13" t="str">
            <v>ADANA</v>
          </cell>
          <cell r="G13">
            <v>619</v>
          </cell>
          <cell r="H13">
            <v>628</v>
          </cell>
          <cell r="I13">
            <v>650</v>
          </cell>
          <cell r="J13">
            <v>650</v>
          </cell>
          <cell r="K13">
            <v>37</v>
          </cell>
        </row>
        <row r="14">
          <cell r="E14" t="str">
            <v>ALPREN DOĞAN</v>
          </cell>
          <cell r="F14" t="str">
            <v>MERSİN</v>
          </cell>
          <cell r="G14">
            <v>648</v>
          </cell>
          <cell r="H14">
            <v>628</v>
          </cell>
          <cell r="I14">
            <v>647</v>
          </cell>
          <cell r="J14">
            <v>648</v>
          </cell>
          <cell r="K14">
            <v>36</v>
          </cell>
        </row>
        <row r="15">
          <cell r="E15" t="str">
            <v>ABDULLAH İSHAK NANELİ</v>
          </cell>
          <cell r="F15" t="str">
            <v>MERSİN</v>
          </cell>
          <cell r="G15" t="str">
            <v>X</v>
          </cell>
          <cell r="H15">
            <v>604</v>
          </cell>
          <cell r="I15">
            <v>620</v>
          </cell>
          <cell r="J15">
            <v>620</v>
          </cell>
          <cell r="K15">
            <v>35</v>
          </cell>
        </row>
        <row r="16">
          <cell r="E16" t="str">
            <v>MUHAMMED ALİ ŞİMŞEK</v>
          </cell>
          <cell r="F16" t="str">
            <v>GAZİANTEP</v>
          </cell>
          <cell r="G16" t="str">
            <v>X</v>
          </cell>
          <cell r="H16">
            <v>602</v>
          </cell>
          <cell r="I16">
            <v>615</v>
          </cell>
          <cell r="J16">
            <v>615</v>
          </cell>
          <cell r="K16">
            <v>34</v>
          </cell>
        </row>
        <row r="17">
          <cell r="E17" t="str">
            <v>HÜSEYİN SANĞA</v>
          </cell>
          <cell r="F17" t="str">
            <v>MERSİN</v>
          </cell>
          <cell r="G17">
            <v>609</v>
          </cell>
          <cell r="H17">
            <v>600</v>
          </cell>
          <cell r="I17">
            <v>595</v>
          </cell>
          <cell r="J17">
            <v>609</v>
          </cell>
          <cell r="K17">
            <v>34</v>
          </cell>
        </row>
        <row r="18">
          <cell r="E18" t="str">
            <v>SERKAN YAVUZ</v>
          </cell>
          <cell r="F18" t="str">
            <v>GAZİANTEP</v>
          </cell>
          <cell r="G18">
            <v>574</v>
          </cell>
          <cell r="H18">
            <v>593</v>
          </cell>
          <cell r="I18">
            <v>606</v>
          </cell>
          <cell r="J18">
            <v>606</v>
          </cell>
          <cell r="K18">
            <v>34</v>
          </cell>
        </row>
        <row r="19">
          <cell r="E19" t="str">
            <v>MUHAMMED AFŞİN</v>
          </cell>
          <cell r="F19" t="str">
            <v>MERSİN</v>
          </cell>
          <cell r="G19">
            <v>598</v>
          </cell>
          <cell r="H19">
            <v>605</v>
          </cell>
          <cell r="I19" t="str">
            <v>X</v>
          </cell>
          <cell r="J19">
            <v>605</v>
          </cell>
          <cell r="K19">
            <v>34</v>
          </cell>
        </row>
        <row r="20">
          <cell r="E20" t="str">
            <v>BERAT ÖZBİLGE</v>
          </cell>
          <cell r="F20" t="str">
            <v>GAZİANTEP</v>
          </cell>
          <cell r="G20">
            <v>554</v>
          </cell>
          <cell r="H20">
            <v>564</v>
          </cell>
          <cell r="I20">
            <v>533</v>
          </cell>
          <cell r="J20">
            <v>564</v>
          </cell>
          <cell r="K20">
            <v>31</v>
          </cell>
        </row>
        <row r="21">
          <cell r="E21" t="str">
            <v>FURKAN POLAT</v>
          </cell>
          <cell r="F21" t="str">
            <v>GAZİANTEP</v>
          </cell>
          <cell r="G21">
            <v>539</v>
          </cell>
          <cell r="H21">
            <v>563</v>
          </cell>
          <cell r="I21">
            <v>522</v>
          </cell>
          <cell r="J21">
            <v>563</v>
          </cell>
          <cell r="K21">
            <v>31</v>
          </cell>
        </row>
        <row r="22">
          <cell r="E22" t="str">
            <v>HAMZA TAŞ</v>
          </cell>
          <cell r="F22" t="str">
            <v>GAZİANTEP</v>
          </cell>
          <cell r="G22">
            <v>503</v>
          </cell>
          <cell r="H22">
            <v>538</v>
          </cell>
          <cell r="I22">
            <v>551</v>
          </cell>
          <cell r="J22">
            <v>551</v>
          </cell>
          <cell r="K22">
            <v>30</v>
          </cell>
        </row>
        <row r="23">
          <cell r="E23" t="str">
            <v>ENSE BINICİ</v>
          </cell>
          <cell r="F23" t="str">
            <v>GAZİANTEP</v>
          </cell>
          <cell r="G23">
            <v>535</v>
          </cell>
          <cell r="H23" t="str">
            <v>X</v>
          </cell>
          <cell r="I23">
            <v>546</v>
          </cell>
          <cell r="J23">
            <v>546</v>
          </cell>
          <cell r="K23">
            <v>30</v>
          </cell>
        </row>
        <row r="24">
          <cell r="E24" t="str">
            <v>HASAN HÜSEYİN GÜLAĞACI</v>
          </cell>
          <cell r="F24" t="str">
            <v>ADANA</v>
          </cell>
          <cell r="G24" t="str">
            <v>X</v>
          </cell>
          <cell r="H24">
            <v>528</v>
          </cell>
          <cell r="I24">
            <v>483</v>
          </cell>
          <cell r="J24">
            <v>528</v>
          </cell>
          <cell r="K24">
            <v>28</v>
          </cell>
        </row>
        <row r="25">
          <cell r="E25" t="str">
            <v>MUSTAFA MUSTAFA</v>
          </cell>
          <cell r="F25" t="str">
            <v>GAZİANTEP</v>
          </cell>
          <cell r="G25">
            <v>402</v>
          </cell>
          <cell r="H25">
            <v>520</v>
          </cell>
          <cell r="I25">
            <v>511</v>
          </cell>
          <cell r="J25">
            <v>520</v>
          </cell>
          <cell r="K25">
            <v>28</v>
          </cell>
        </row>
        <row r="26">
          <cell r="E26" t="str">
            <v>AHMET EFE SAYGI</v>
          </cell>
          <cell r="F26" t="str">
            <v>MERSİN</v>
          </cell>
          <cell r="G26" t="str">
            <v>X</v>
          </cell>
          <cell r="H26">
            <v>494</v>
          </cell>
          <cell r="I26">
            <v>463</v>
          </cell>
          <cell r="J26">
            <v>494</v>
          </cell>
          <cell r="K26">
            <v>26</v>
          </cell>
        </row>
        <row r="27">
          <cell r="E27" t="str">
            <v>YILMAZ ÖZER</v>
          </cell>
          <cell r="F27" t="str">
            <v>MERSİN</v>
          </cell>
          <cell r="G27">
            <v>490</v>
          </cell>
          <cell r="H27">
            <v>467</v>
          </cell>
          <cell r="I27" t="str">
            <v>X</v>
          </cell>
          <cell r="J27">
            <v>490</v>
          </cell>
          <cell r="K27">
            <v>26</v>
          </cell>
        </row>
        <row r="28">
          <cell r="E28" t="str">
            <v>HASAN HÜSEYİN KILINÇ</v>
          </cell>
          <cell r="F28" t="str">
            <v>GAZİANTEP</v>
          </cell>
          <cell r="G28">
            <v>472</v>
          </cell>
          <cell r="H28">
            <v>424</v>
          </cell>
          <cell r="I28">
            <v>465</v>
          </cell>
          <cell r="J28">
            <v>472</v>
          </cell>
          <cell r="K28">
            <v>25</v>
          </cell>
        </row>
        <row r="29">
          <cell r="E29" t="str">
            <v>ALİ EMİR DADÜK</v>
          </cell>
          <cell r="F29" t="str">
            <v>MERSİN</v>
          </cell>
          <cell r="G29">
            <v>370</v>
          </cell>
          <cell r="H29">
            <v>414</v>
          </cell>
          <cell r="I29">
            <v>390</v>
          </cell>
          <cell r="J29">
            <v>414</v>
          </cell>
          <cell r="K29">
            <v>21</v>
          </cell>
        </row>
        <row r="30">
          <cell r="E30" t="str">
            <v>TALHA İKİER</v>
          </cell>
          <cell r="F30" t="str">
            <v>GAZİANTEP</v>
          </cell>
          <cell r="J30" t="str">
            <v>DNS</v>
          </cell>
          <cell r="K30">
            <v>0</v>
          </cell>
        </row>
        <row r="31">
          <cell r="E31" t="str">
            <v>DURAĞAN GÜLLÜ</v>
          </cell>
          <cell r="F31" t="str">
            <v>MERSİN</v>
          </cell>
          <cell r="J31" t="str">
            <v>NM</v>
          </cell>
          <cell r="K31">
            <v>0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4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>
        <row r="8">
          <cell r="E8" t="str">
            <v>İBRAHİM KAYA</v>
          </cell>
          <cell r="F8" t="str">
            <v>ADANA</v>
          </cell>
          <cell r="G8">
            <v>2083</v>
          </cell>
          <cell r="H8">
            <v>2309</v>
          </cell>
          <cell r="I8">
            <v>2511</v>
          </cell>
          <cell r="J8">
            <v>2511</v>
          </cell>
          <cell r="K8">
            <v>79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6">
        <row r="8">
          <cell r="E8" t="str">
            <v>ASIM TUĞRA CENGİZ</v>
          </cell>
          <cell r="F8" t="str">
            <v>MERSİN</v>
          </cell>
          <cell r="G8">
            <v>1496</v>
          </cell>
          <cell r="H8">
            <v>2297</v>
          </cell>
          <cell r="I8">
            <v>2261</v>
          </cell>
          <cell r="J8">
            <v>2297</v>
          </cell>
          <cell r="K8">
            <v>44</v>
          </cell>
        </row>
        <row r="9">
          <cell r="E9" t="str">
            <v>YAŞAR EFE KÜLTÜR</v>
          </cell>
          <cell r="F9" t="str">
            <v>GAZİANTEP</v>
          </cell>
          <cell r="G9" t="str">
            <v>X</v>
          </cell>
          <cell r="H9">
            <v>2256</v>
          </cell>
          <cell r="I9" t="str">
            <v>X</v>
          </cell>
          <cell r="J9">
            <v>2256</v>
          </cell>
          <cell r="K9">
            <v>44</v>
          </cell>
        </row>
        <row r="10">
          <cell r="E10" t="str">
            <v>BATUHAN ERDOĞAN</v>
          </cell>
          <cell r="F10" t="str">
            <v>GAZİANTEP</v>
          </cell>
          <cell r="G10">
            <v>1899</v>
          </cell>
          <cell r="H10">
            <v>1876</v>
          </cell>
          <cell r="I10">
            <v>2212</v>
          </cell>
          <cell r="J10">
            <v>2212</v>
          </cell>
          <cell r="K10">
            <v>43</v>
          </cell>
        </row>
        <row r="11">
          <cell r="E11" t="str">
            <v>FURKAN GÜNDÜZ</v>
          </cell>
          <cell r="F11" t="str">
            <v>GAZİANTEP</v>
          </cell>
          <cell r="G11" t="str">
            <v>X</v>
          </cell>
          <cell r="H11">
            <v>1754</v>
          </cell>
          <cell r="I11">
            <v>2167</v>
          </cell>
          <cell r="J11">
            <v>2167</v>
          </cell>
          <cell r="K11">
            <v>42</v>
          </cell>
        </row>
        <row r="12">
          <cell r="E12" t="str">
            <v>DOĞUKAN SEVİNDİK</v>
          </cell>
          <cell r="F12" t="str">
            <v>MERSİN</v>
          </cell>
          <cell r="G12">
            <v>1680</v>
          </cell>
          <cell r="H12">
            <v>1961</v>
          </cell>
          <cell r="I12">
            <v>1802</v>
          </cell>
          <cell r="J12">
            <v>1961</v>
          </cell>
          <cell r="K12">
            <v>38</v>
          </cell>
        </row>
        <row r="13">
          <cell r="E13" t="str">
            <v>EYYÜP KELEŞ</v>
          </cell>
          <cell r="F13" t="str">
            <v>MERSİN</v>
          </cell>
          <cell r="G13" t="str">
            <v>X</v>
          </cell>
          <cell r="H13">
            <v>1486</v>
          </cell>
          <cell r="I13">
            <v>1708</v>
          </cell>
          <cell r="J13">
            <v>1708</v>
          </cell>
          <cell r="K13">
            <v>33</v>
          </cell>
        </row>
        <row r="14">
          <cell r="E14" t="str">
            <v>KADİR KILINÇ</v>
          </cell>
          <cell r="F14" t="str">
            <v>GAZİANTEP</v>
          </cell>
          <cell r="G14">
            <v>1617</v>
          </cell>
          <cell r="H14" t="str">
            <v>X</v>
          </cell>
          <cell r="I14" t="str">
            <v>X</v>
          </cell>
          <cell r="J14">
            <v>1617</v>
          </cell>
          <cell r="K14">
            <v>31</v>
          </cell>
        </row>
        <row r="15">
          <cell r="E15" t="str">
            <v>HAŞİM LAVENT</v>
          </cell>
          <cell r="F15" t="str">
            <v>MERSİN</v>
          </cell>
          <cell r="G15">
            <v>1329</v>
          </cell>
          <cell r="H15">
            <v>1608</v>
          </cell>
          <cell r="I15" t="str">
            <v>X</v>
          </cell>
          <cell r="J15">
            <v>1608</v>
          </cell>
          <cell r="K15">
            <v>31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80m.Eng"/>
      <sheetName val="15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2009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GÜLSEREN FEYZA UYSAL</v>
          </cell>
          <cell r="E8" t="str">
            <v>MERSİN</v>
          </cell>
          <cell r="F8">
            <v>874</v>
          </cell>
          <cell r="G8">
            <v>85</v>
          </cell>
        </row>
        <row r="9">
          <cell r="D9" t="str">
            <v>ESMA YÜKSEKDAĞ</v>
          </cell>
          <cell r="E9" t="str">
            <v>ADANA</v>
          </cell>
          <cell r="F9">
            <v>876</v>
          </cell>
          <cell r="G9">
            <v>84</v>
          </cell>
        </row>
        <row r="10">
          <cell r="D10" t="str">
            <v>FATMA ECE AKDEMİR</v>
          </cell>
          <cell r="E10" t="str">
            <v>ADANA</v>
          </cell>
          <cell r="F10">
            <v>878</v>
          </cell>
          <cell r="G10">
            <v>84</v>
          </cell>
        </row>
        <row r="11">
          <cell r="D11" t="str">
            <v>DURU YILMAZ</v>
          </cell>
          <cell r="E11" t="str">
            <v>ADANA</v>
          </cell>
          <cell r="F11">
            <v>884</v>
          </cell>
          <cell r="G11">
            <v>83</v>
          </cell>
        </row>
        <row r="12">
          <cell r="D12" t="str">
            <v>ELİF ECE SAĞ</v>
          </cell>
          <cell r="E12" t="str">
            <v>ADANA</v>
          </cell>
          <cell r="F12">
            <v>887</v>
          </cell>
          <cell r="G12">
            <v>82</v>
          </cell>
        </row>
        <row r="13">
          <cell r="D13" t="str">
            <v>NİDANUR KILINÇ</v>
          </cell>
          <cell r="E13" t="str">
            <v>GAZİANTEP</v>
          </cell>
          <cell r="F13">
            <v>889</v>
          </cell>
          <cell r="G13">
            <v>82</v>
          </cell>
        </row>
        <row r="14">
          <cell r="D14" t="str">
            <v>MÜFTALE GÜL MALCI</v>
          </cell>
          <cell r="E14" t="str">
            <v>ADANA</v>
          </cell>
          <cell r="F14">
            <v>890</v>
          </cell>
          <cell r="G14">
            <v>82</v>
          </cell>
        </row>
        <row r="15">
          <cell r="D15" t="str">
            <v>ZEYNEP KARAOĞLAN</v>
          </cell>
          <cell r="E15" t="str">
            <v>MERSİN</v>
          </cell>
          <cell r="F15">
            <v>890</v>
          </cell>
          <cell r="G15">
            <v>82</v>
          </cell>
        </row>
        <row r="16">
          <cell r="D16" t="str">
            <v>SEMİHA SAVAŞ</v>
          </cell>
          <cell r="E16" t="str">
            <v>MERSİN</v>
          </cell>
          <cell r="F16">
            <v>894</v>
          </cell>
          <cell r="G16">
            <v>81</v>
          </cell>
        </row>
        <row r="17">
          <cell r="D17" t="str">
            <v>AYŞENUR DEMİR</v>
          </cell>
          <cell r="E17" t="str">
            <v>GAZİANTEP</v>
          </cell>
          <cell r="F17">
            <v>900</v>
          </cell>
          <cell r="G17">
            <v>80</v>
          </cell>
        </row>
        <row r="18">
          <cell r="D18" t="str">
            <v>EYLÜL ÖZDE GÜLER</v>
          </cell>
          <cell r="E18" t="str">
            <v>ADANA</v>
          </cell>
          <cell r="F18">
            <v>918</v>
          </cell>
          <cell r="G18">
            <v>76</v>
          </cell>
        </row>
        <row r="19">
          <cell r="D19" t="str">
            <v>GAMZE KARAMAN</v>
          </cell>
          <cell r="E19" t="str">
            <v>ADANA</v>
          </cell>
          <cell r="F19">
            <v>920</v>
          </cell>
          <cell r="G19">
            <v>76</v>
          </cell>
        </row>
        <row r="20">
          <cell r="D20" t="str">
            <v>ECE SU YILDIZ</v>
          </cell>
          <cell r="E20" t="str">
            <v>ADANA</v>
          </cell>
          <cell r="F20">
            <v>924</v>
          </cell>
          <cell r="G20">
            <v>75</v>
          </cell>
        </row>
        <row r="21">
          <cell r="D21" t="str">
            <v>PIRIL TAPTUK</v>
          </cell>
          <cell r="E21" t="str">
            <v>ADANA</v>
          </cell>
          <cell r="F21">
            <v>936</v>
          </cell>
          <cell r="G21">
            <v>72</v>
          </cell>
        </row>
        <row r="22">
          <cell r="D22" t="str">
            <v>DEFNE DORU</v>
          </cell>
          <cell r="E22" t="str">
            <v>ADANA</v>
          </cell>
          <cell r="F22">
            <v>938</v>
          </cell>
          <cell r="G22">
            <v>72</v>
          </cell>
        </row>
        <row r="23">
          <cell r="D23" t="str">
            <v>NERİMAN GÜL ESKİGÜLEK</v>
          </cell>
          <cell r="E23" t="str">
            <v>ADANA</v>
          </cell>
          <cell r="F23">
            <v>960</v>
          </cell>
          <cell r="G23">
            <v>68</v>
          </cell>
        </row>
        <row r="24">
          <cell r="D24" t="str">
            <v>NAZLI GÖKTAŞ</v>
          </cell>
          <cell r="E24" t="str">
            <v>MERSİN</v>
          </cell>
          <cell r="F24">
            <v>965</v>
          </cell>
          <cell r="G24">
            <v>67</v>
          </cell>
        </row>
        <row r="25">
          <cell r="D25" t="str">
            <v>BAHAR İNE</v>
          </cell>
          <cell r="E25" t="str">
            <v>MERSİN</v>
          </cell>
          <cell r="F25">
            <v>969</v>
          </cell>
          <cell r="G25">
            <v>66</v>
          </cell>
        </row>
        <row r="26">
          <cell r="D26" t="str">
            <v>ÇİLEM NİSA TÜRER</v>
          </cell>
          <cell r="E26" t="str">
            <v>MERSİN</v>
          </cell>
          <cell r="F26">
            <v>972</v>
          </cell>
          <cell r="G26">
            <v>65</v>
          </cell>
        </row>
        <row r="27">
          <cell r="D27" t="str">
            <v>SILA KÜÇÜK OGUL</v>
          </cell>
          <cell r="E27" t="str">
            <v>GAZİANTEP</v>
          </cell>
          <cell r="F27">
            <v>979</v>
          </cell>
          <cell r="G27">
            <v>64</v>
          </cell>
        </row>
        <row r="28">
          <cell r="D28" t="str">
            <v>SAİDE MEDİNE ÖZKOÇAK</v>
          </cell>
          <cell r="E28" t="str">
            <v>GAZİANTEP</v>
          </cell>
          <cell r="F28">
            <v>981</v>
          </cell>
          <cell r="G28">
            <v>63</v>
          </cell>
        </row>
        <row r="29">
          <cell r="D29" t="str">
            <v>NİSANUR KILINÇ</v>
          </cell>
          <cell r="E29" t="str">
            <v>GAZİANTEP</v>
          </cell>
          <cell r="F29">
            <v>990</v>
          </cell>
          <cell r="G29">
            <v>62</v>
          </cell>
        </row>
        <row r="30">
          <cell r="D30" t="str">
            <v>BUSENUR TUR</v>
          </cell>
          <cell r="E30" t="str">
            <v>GAZİANTEP</v>
          </cell>
          <cell r="F30">
            <v>998</v>
          </cell>
          <cell r="G30">
            <v>60</v>
          </cell>
        </row>
        <row r="31">
          <cell r="D31" t="str">
            <v>BUKET ABİTER</v>
          </cell>
          <cell r="E31" t="str">
            <v>MERSİN</v>
          </cell>
          <cell r="F31">
            <v>1012</v>
          </cell>
          <cell r="G31">
            <v>57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İREM ZENGİN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MERYEM NİSANUR İLHAN</v>
          </cell>
          <cell r="F8" t="str">
            <v>MERSİN</v>
          </cell>
          <cell r="G8">
            <v>782</v>
          </cell>
          <cell r="H8">
            <v>761</v>
          </cell>
          <cell r="I8">
            <v>766</v>
          </cell>
          <cell r="J8">
            <v>782</v>
          </cell>
          <cell r="K8">
            <v>58</v>
          </cell>
        </row>
        <row r="9">
          <cell r="E9" t="str">
            <v>BAHAR İNE</v>
          </cell>
          <cell r="F9" t="str">
            <v>MERSİN</v>
          </cell>
          <cell r="G9">
            <v>678</v>
          </cell>
          <cell r="H9">
            <v>734</v>
          </cell>
          <cell r="I9">
            <v>708</v>
          </cell>
          <cell r="J9">
            <v>734</v>
          </cell>
          <cell r="K9">
            <v>55</v>
          </cell>
        </row>
        <row r="10">
          <cell r="E10" t="str">
            <v>SEMİHA SAVAŞ</v>
          </cell>
          <cell r="F10" t="str">
            <v>MERSİN</v>
          </cell>
          <cell r="G10">
            <v>686</v>
          </cell>
          <cell r="H10">
            <v>686</v>
          </cell>
          <cell r="I10">
            <v>672</v>
          </cell>
          <cell r="J10">
            <v>686</v>
          </cell>
          <cell r="K10">
            <v>52</v>
          </cell>
        </row>
        <row r="11">
          <cell r="E11" t="str">
            <v>PIRIL TAPTUK</v>
          </cell>
          <cell r="F11" t="str">
            <v>ADANA</v>
          </cell>
          <cell r="G11">
            <v>621</v>
          </cell>
          <cell r="H11">
            <v>658</v>
          </cell>
          <cell r="I11">
            <v>443</v>
          </cell>
          <cell r="J11">
            <v>658</v>
          </cell>
          <cell r="K11">
            <v>50</v>
          </cell>
        </row>
        <row r="12">
          <cell r="E12" t="str">
            <v>DEFNE DORU</v>
          </cell>
          <cell r="F12" t="str">
            <v>ADANA</v>
          </cell>
          <cell r="G12">
            <v>579</v>
          </cell>
          <cell r="H12">
            <v>489</v>
          </cell>
          <cell r="I12">
            <v>636</v>
          </cell>
          <cell r="J12">
            <v>636</v>
          </cell>
          <cell r="K12">
            <v>49</v>
          </cell>
        </row>
        <row r="13">
          <cell r="E13" t="str">
            <v>YAĞMUR ORHAN</v>
          </cell>
          <cell r="F13" t="str">
            <v>ADANA</v>
          </cell>
          <cell r="G13">
            <v>526</v>
          </cell>
          <cell r="H13">
            <v>622</v>
          </cell>
          <cell r="I13">
            <v>583</v>
          </cell>
          <cell r="J13">
            <v>622</v>
          </cell>
          <cell r="K13">
            <v>48</v>
          </cell>
        </row>
        <row r="14">
          <cell r="E14" t="str">
            <v>ELA BİÇER</v>
          </cell>
          <cell r="F14" t="str">
            <v>OSMANİYE</v>
          </cell>
          <cell r="G14">
            <v>555</v>
          </cell>
          <cell r="H14">
            <v>616</v>
          </cell>
          <cell r="I14">
            <v>619</v>
          </cell>
          <cell r="J14">
            <v>619</v>
          </cell>
          <cell r="K14">
            <v>47</v>
          </cell>
        </row>
        <row r="15">
          <cell r="E15" t="str">
            <v>AYŞENUR DEMİR</v>
          </cell>
          <cell r="F15" t="str">
            <v>GAZİANTEP</v>
          </cell>
          <cell r="G15">
            <v>518</v>
          </cell>
          <cell r="H15">
            <v>604</v>
          </cell>
          <cell r="I15">
            <v>592</v>
          </cell>
          <cell r="J15">
            <v>604</v>
          </cell>
          <cell r="K15">
            <v>46</v>
          </cell>
        </row>
        <row r="16">
          <cell r="E16" t="str">
            <v>EZGİ ARAL</v>
          </cell>
          <cell r="F16" t="str">
            <v>MERSİN</v>
          </cell>
          <cell r="G16">
            <v>597</v>
          </cell>
          <cell r="H16">
            <v>575</v>
          </cell>
          <cell r="I16">
            <v>590</v>
          </cell>
          <cell r="J16">
            <v>597</v>
          </cell>
          <cell r="K16">
            <v>46</v>
          </cell>
        </row>
        <row r="17">
          <cell r="E17" t="str">
            <v>GÜLSEREN FEYZA UYSAL</v>
          </cell>
          <cell r="F17" t="str">
            <v>MERSİN</v>
          </cell>
          <cell r="G17">
            <v>552</v>
          </cell>
          <cell r="H17">
            <v>590</v>
          </cell>
          <cell r="I17">
            <v>528</v>
          </cell>
          <cell r="J17">
            <v>590</v>
          </cell>
          <cell r="K17">
            <v>46</v>
          </cell>
        </row>
        <row r="18">
          <cell r="E18" t="str">
            <v>NERİMAN GÜL ESKİGÜLEK</v>
          </cell>
          <cell r="F18" t="str">
            <v>ADANA</v>
          </cell>
          <cell r="G18">
            <v>552</v>
          </cell>
          <cell r="H18">
            <v>564</v>
          </cell>
          <cell r="I18">
            <v>537</v>
          </cell>
          <cell r="J18">
            <v>564</v>
          </cell>
          <cell r="K18">
            <v>44</v>
          </cell>
        </row>
        <row r="19">
          <cell r="E19" t="str">
            <v>EYLÜL ÖZDE GÜLER</v>
          </cell>
          <cell r="F19" t="str">
            <v>ADANA</v>
          </cell>
          <cell r="G19">
            <v>562</v>
          </cell>
          <cell r="H19">
            <v>494</v>
          </cell>
          <cell r="I19">
            <v>512</v>
          </cell>
          <cell r="J19">
            <v>562</v>
          </cell>
          <cell r="K19">
            <v>44</v>
          </cell>
        </row>
        <row r="20">
          <cell r="E20" t="str">
            <v>MÜFTALE GÜL MALCI</v>
          </cell>
          <cell r="F20" t="str">
            <v>ADANA</v>
          </cell>
          <cell r="G20">
            <v>476</v>
          </cell>
          <cell r="H20">
            <v>525</v>
          </cell>
          <cell r="I20">
            <v>559</v>
          </cell>
          <cell r="J20">
            <v>559</v>
          </cell>
          <cell r="K20">
            <v>43</v>
          </cell>
        </row>
        <row r="21">
          <cell r="E21" t="str">
            <v>ZEYNEP KARAOĞLAN</v>
          </cell>
          <cell r="F21" t="str">
            <v>MERSİN</v>
          </cell>
          <cell r="G21">
            <v>559</v>
          </cell>
          <cell r="H21">
            <v>542</v>
          </cell>
          <cell r="I21">
            <v>535</v>
          </cell>
          <cell r="J21">
            <v>559</v>
          </cell>
          <cell r="K21">
            <v>43</v>
          </cell>
        </row>
        <row r="22">
          <cell r="E22" t="str">
            <v>GAMZE KARAMAN</v>
          </cell>
          <cell r="F22" t="str">
            <v>ADANA</v>
          </cell>
          <cell r="G22">
            <v>555</v>
          </cell>
          <cell r="H22">
            <v>524</v>
          </cell>
          <cell r="I22">
            <v>488</v>
          </cell>
          <cell r="J22">
            <v>555</v>
          </cell>
          <cell r="K22">
            <v>43</v>
          </cell>
        </row>
        <row r="23">
          <cell r="E23" t="str">
            <v>DUA KABAKCI</v>
          </cell>
          <cell r="F23" t="str">
            <v>OSMANİYE</v>
          </cell>
          <cell r="G23">
            <v>457</v>
          </cell>
          <cell r="H23">
            <v>533</v>
          </cell>
          <cell r="I23">
            <v>540</v>
          </cell>
          <cell r="J23">
            <v>540</v>
          </cell>
          <cell r="K23">
            <v>42</v>
          </cell>
        </row>
        <row r="24">
          <cell r="E24" t="str">
            <v>NİDANUR KILINÇ</v>
          </cell>
          <cell r="F24" t="str">
            <v>GAZİANTEP</v>
          </cell>
          <cell r="G24">
            <v>526</v>
          </cell>
          <cell r="H24">
            <v>492</v>
          </cell>
          <cell r="I24">
            <v>531</v>
          </cell>
          <cell r="J24">
            <v>531</v>
          </cell>
          <cell r="K24">
            <v>42</v>
          </cell>
        </row>
        <row r="25">
          <cell r="E25" t="str">
            <v>SILA KÜÇÜK OGUL</v>
          </cell>
          <cell r="F25" t="str">
            <v>GAZİANTEP</v>
          </cell>
          <cell r="G25" t="str">
            <v>X</v>
          </cell>
          <cell r="H25">
            <v>408</v>
          </cell>
          <cell r="I25">
            <v>501</v>
          </cell>
          <cell r="J25">
            <v>501</v>
          </cell>
          <cell r="K25">
            <v>40</v>
          </cell>
        </row>
        <row r="26">
          <cell r="E26" t="str">
            <v>NİSANUR KILINÇ</v>
          </cell>
          <cell r="F26" t="str">
            <v>GAZİANTEP</v>
          </cell>
          <cell r="G26">
            <v>472</v>
          </cell>
          <cell r="H26">
            <v>385</v>
          </cell>
          <cell r="I26">
            <v>492</v>
          </cell>
          <cell r="J26">
            <v>492</v>
          </cell>
          <cell r="K26">
            <v>39</v>
          </cell>
        </row>
        <row r="27">
          <cell r="E27" t="str">
            <v>SAİDE MEDİNE ÖZKOÇAK</v>
          </cell>
          <cell r="F27" t="str">
            <v>GAZİANTEP</v>
          </cell>
          <cell r="G27">
            <v>484</v>
          </cell>
          <cell r="H27">
            <v>488</v>
          </cell>
          <cell r="I27">
            <v>490</v>
          </cell>
          <cell r="J27">
            <v>490</v>
          </cell>
          <cell r="K27">
            <v>39</v>
          </cell>
        </row>
        <row r="28">
          <cell r="E28" t="str">
            <v>YAĞMUR ORHAN</v>
          </cell>
          <cell r="F28" t="str">
            <v>OSMANİYE</v>
          </cell>
          <cell r="G28">
            <v>485</v>
          </cell>
          <cell r="H28">
            <v>349</v>
          </cell>
          <cell r="I28">
            <v>481</v>
          </cell>
          <cell r="J28">
            <v>485</v>
          </cell>
          <cell r="K28">
            <v>39</v>
          </cell>
        </row>
        <row r="29">
          <cell r="E29" t="str">
            <v>ECE SU YILDIZ</v>
          </cell>
          <cell r="F29" t="str">
            <v>ADANA</v>
          </cell>
          <cell r="G29" t="str">
            <v>X</v>
          </cell>
          <cell r="H29">
            <v>472</v>
          </cell>
          <cell r="I29">
            <v>416</v>
          </cell>
          <cell r="J29">
            <v>472</v>
          </cell>
          <cell r="K29">
            <v>38</v>
          </cell>
        </row>
        <row r="30">
          <cell r="E30" t="str">
            <v>ELİF ECE SAĞ</v>
          </cell>
          <cell r="F30" t="str">
            <v>ADANA</v>
          </cell>
          <cell r="G30" t="str">
            <v>X</v>
          </cell>
          <cell r="H30">
            <v>428</v>
          </cell>
          <cell r="I30">
            <v>456</v>
          </cell>
          <cell r="J30">
            <v>456</v>
          </cell>
          <cell r="K30">
            <v>37</v>
          </cell>
        </row>
        <row r="31">
          <cell r="E31" t="str">
            <v>CANSU NAZ ALTUNKILIÇ</v>
          </cell>
          <cell r="F31" t="str">
            <v>ADANA</v>
          </cell>
          <cell r="G31">
            <v>374</v>
          </cell>
          <cell r="H31">
            <v>409</v>
          </cell>
          <cell r="I31">
            <v>448</v>
          </cell>
          <cell r="J31">
            <v>448</v>
          </cell>
          <cell r="K31">
            <v>36</v>
          </cell>
        </row>
        <row r="32">
          <cell r="E32" t="str">
            <v>ESMA YÜKSEKDAĞ</v>
          </cell>
          <cell r="F32" t="str">
            <v>ADANA</v>
          </cell>
          <cell r="G32">
            <v>414</v>
          </cell>
          <cell r="H32" t="str">
            <v>X</v>
          </cell>
          <cell r="I32">
            <v>419</v>
          </cell>
          <cell r="J32">
            <v>419</v>
          </cell>
          <cell r="K32">
            <v>34</v>
          </cell>
        </row>
        <row r="33">
          <cell r="E33" t="str">
            <v>İREM ZENGİN</v>
          </cell>
          <cell r="F33" t="str">
            <v>MERSİN</v>
          </cell>
          <cell r="G33">
            <v>526</v>
          </cell>
          <cell r="H33">
            <v>622</v>
          </cell>
          <cell r="I33">
            <v>583</v>
          </cell>
          <cell r="J33">
            <v>622</v>
          </cell>
          <cell r="K33">
            <v>48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NAZLI GÖKTAŞ</v>
          </cell>
          <cell r="F8" t="str">
            <v>MERSİN</v>
          </cell>
          <cell r="G8" t="str">
            <v>X</v>
          </cell>
          <cell r="H8">
            <v>2428</v>
          </cell>
          <cell r="I8">
            <v>2692</v>
          </cell>
          <cell r="J8">
            <v>2692</v>
          </cell>
          <cell r="K8">
            <v>68</v>
          </cell>
        </row>
        <row r="9">
          <cell r="F9" t="str">
            <v>MERSİN</v>
          </cell>
          <cell r="G9">
            <v>2310</v>
          </cell>
          <cell r="H9">
            <v>2237</v>
          </cell>
          <cell r="I9" t="str">
            <v>X</v>
          </cell>
          <cell r="J9">
            <v>2310</v>
          </cell>
          <cell r="K9">
            <v>61</v>
          </cell>
        </row>
        <row r="10">
          <cell r="F10" t="str">
            <v>ADANA</v>
          </cell>
          <cell r="G10" t="str">
            <v>X</v>
          </cell>
          <cell r="H10">
            <v>2124</v>
          </cell>
          <cell r="I10">
            <v>1978</v>
          </cell>
          <cell r="J10">
            <v>2124</v>
          </cell>
          <cell r="K10">
            <v>57</v>
          </cell>
        </row>
        <row r="11">
          <cell r="F11" t="str">
            <v>MERSİN</v>
          </cell>
          <cell r="G11">
            <v>2036</v>
          </cell>
          <cell r="H11">
            <v>1673</v>
          </cell>
          <cell r="I11">
            <v>2052</v>
          </cell>
          <cell r="J11">
            <v>2052</v>
          </cell>
          <cell r="K11">
            <v>55</v>
          </cell>
        </row>
        <row r="12">
          <cell r="F12" t="str">
            <v>MERSİN</v>
          </cell>
          <cell r="G12" t="str">
            <v>X</v>
          </cell>
          <cell r="H12">
            <v>718</v>
          </cell>
          <cell r="I12">
            <v>1161</v>
          </cell>
          <cell r="J12">
            <v>1161</v>
          </cell>
          <cell r="K12">
            <v>27</v>
          </cell>
        </row>
        <row r="13">
          <cell r="F13" t="str">
            <v>MERSİN</v>
          </cell>
          <cell r="G13">
            <v>936</v>
          </cell>
          <cell r="H13">
            <v>1043</v>
          </cell>
          <cell r="I13">
            <v>1027</v>
          </cell>
          <cell r="J13">
            <v>1043</v>
          </cell>
          <cell r="K13">
            <v>21</v>
          </cell>
        </row>
        <row r="14">
          <cell r="F14" t="str">
            <v>GAZİANTEP</v>
          </cell>
          <cell r="G14" t="str">
            <v>X</v>
          </cell>
          <cell r="H14" t="str">
            <v>X</v>
          </cell>
          <cell r="I14" t="str">
            <v>X</v>
          </cell>
          <cell r="J14" t="str">
            <v>NM</v>
          </cell>
          <cell r="K14">
            <v>0</v>
          </cell>
        </row>
        <row r="15">
          <cell r="K15" t="str">
            <v xml:space="preserve"> </v>
          </cell>
        </row>
        <row r="16"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 refreshError="1"/>
      <sheetData sheetId="12">
        <row r="8">
          <cell r="E8" t="str">
            <v>FATMA ECE AKDEMİR</v>
          </cell>
          <cell r="F8" t="str">
            <v>ADANA</v>
          </cell>
          <cell r="G8">
            <v>476</v>
          </cell>
          <cell r="H8">
            <v>495</v>
          </cell>
          <cell r="I8">
            <v>486</v>
          </cell>
          <cell r="J8">
            <v>495</v>
          </cell>
          <cell r="K8">
            <v>78</v>
          </cell>
        </row>
        <row r="9">
          <cell r="E9" t="str">
            <v>SEMİHA SAVAŞ</v>
          </cell>
          <cell r="F9" t="str">
            <v>MERSİN</v>
          </cell>
          <cell r="G9">
            <v>471</v>
          </cell>
          <cell r="H9">
            <v>470</v>
          </cell>
          <cell r="I9">
            <v>471</v>
          </cell>
          <cell r="J9">
            <v>471</v>
          </cell>
          <cell r="K9">
            <v>72</v>
          </cell>
        </row>
        <row r="10">
          <cell r="E10" t="str">
            <v>CANSU NAZ ALTUNKILIÇ</v>
          </cell>
          <cell r="F10" t="str">
            <v>ADANA</v>
          </cell>
          <cell r="G10">
            <v>444</v>
          </cell>
          <cell r="H10">
            <v>465</v>
          </cell>
          <cell r="I10" t="str">
            <v>X</v>
          </cell>
          <cell r="J10">
            <v>465</v>
          </cell>
          <cell r="K10">
            <v>71</v>
          </cell>
        </row>
        <row r="11">
          <cell r="E11" t="str">
            <v>MERYEM NİSANUR İLHAN</v>
          </cell>
          <cell r="F11" t="str">
            <v>MERSİN</v>
          </cell>
          <cell r="G11">
            <v>464</v>
          </cell>
          <cell r="H11">
            <v>417</v>
          </cell>
          <cell r="I11">
            <v>432</v>
          </cell>
          <cell r="J11">
            <v>464</v>
          </cell>
          <cell r="K11">
            <v>71</v>
          </cell>
        </row>
        <row r="12">
          <cell r="E12" t="str">
            <v>DURU YILMAZ</v>
          </cell>
          <cell r="F12" t="str">
            <v>ADANA</v>
          </cell>
          <cell r="G12">
            <v>443</v>
          </cell>
          <cell r="H12">
            <v>284</v>
          </cell>
          <cell r="I12">
            <v>454</v>
          </cell>
          <cell r="J12">
            <v>454</v>
          </cell>
          <cell r="K12">
            <v>68</v>
          </cell>
        </row>
        <row r="13">
          <cell r="E13" t="str">
            <v>PIRIL TAPTUK</v>
          </cell>
          <cell r="F13" t="str">
            <v>ADANA</v>
          </cell>
          <cell r="G13">
            <v>414</v>
          </cell>
          <cell r="H13">
            <v>440</v>
          </cell>
          <cell r="I13">
            <v>428</v>
          </cell>
          <cell r="J13">
            <v>440</v>
          </cell>
          <cell r="K13">
            <v>65</v>
          </cell>
        </row>
        <row r="14">
          <cell r="E14" t="str">
            <v>NİDANUR KILINÇ</v>
          </cell>
          <cell r="F14" t="str">
            <v>GAZİANTEP</v>
          </cell>
          <cell r="G14">
            <v>427</v>
          </cell>
          <cell r="H14">
            <v>426</v>
          </cell>
          <cell r="I14">
            <v>437</v>
          </cell>
          <cell r="J14">
            <v>437</v>
          </cell>
          <cell r="K14">
            <v>64</v>
          </cell>
        </row>
        <row r="15">
          <cell r="E15" t="str">
            <v>GÜLSEREN FEYZA UYSAL</v>
          </cell>
          <cell r="F15" t="str">
            <v>MERSİN</v>
          </cell>
          <cell r="G15" t="str">
            <v>X</v>
          </cell>
          <cell r="H15">
            <v>426</v>
          </cell>
          <cell r="I15">
            <v>436</v>
          </cell>
          <cell r="J15">
            <v>436</v>
          </cell>
          <cell r="K15">
            <v>64</v>
          </cell>
        </row>
        <row r="16">
          <cell r="E16" t="str">
            <v>ESMA YÜKSEKDAĞ</v>
          </cell>
          <cell r="F16" t="str">
            <v>ADANA</v>
          </cell>
          <cell r="G16">
            <v>416</v>
          </cell>
          <cell r="H16">
            <v>432</v>
          </cell>
          <cell r="I16">
            <v>432</v>
          </cell>
          <cell r="J16">
            <v>432</v>
          </cell>
          <cell r="K16">
            <v>63</v>
          </cell>
        </row>
        <row r="17">
          <cell r="E17" t="str">
            <v>ELİF ECE SAĞ</v>
          </cell>
          <cell r="F17" t="str">
            <v>ADANA</v>
          </cell>
          <cell r="G17">
            <v>419</v>
          </cell>
          <cell r="H17">
            <v>430</v>
          </cell>
          <cell r="I17">
            <v>427</v>
          </cell>
          <cell r="J17">
            <v>430</v>
          </cell>
          <cell r="K17">
            <v>62</v>
          </cell>
        </row>
        <row r="18">
          <cell r="E18" t="str">
            <v>EYLÜL ÖZDE GÜLER</v>
          </cell>
          <cell r="F18" t="str">
            <v>ADANA</v>
          </cell>
          <cell r="G18">
            <v>419</v>
          </cell>
          <cell r="H18" t="str">
            <v>X</v>
          </cell>
          <cell r="I18">
            <v>429</v>
          </cell>
          <cell r="J18">
            <v>429</v>
          </cell>
          <cell r="K18">
            <v>62</v>
          </cell>
        </row>
        <row r="19">
          <cell r="E19" t="str">
            <v>MÜFTALE GÜL MALCI</v>
          </cell>
          <cell r="F19" t="str">
            <v>ADANA</v>
          </cell>
          <cell r="G19">
            <v>419</v>
          </cell>
          <cell r="H19">
            <v>424</v>
          </cell>
          <cell r="I19">
            <v>426</v>
          </cell>
          <cell r="J19">
            <v>426</v>
          </cell>
          <cell r="K19">
            <v>61</v>
          </cell>
        </row>
        <row r="20">
          <cell r="E20" t="str">
            <v>ZEYNEP KARAOĞLAN</v>
          </cell>
          <cell r="F20" t="str">
            <v>MERSİN</v>
          </cell>
          <cell r="G20">
            <v>417</v>
          </cell>
          <cell r="H20">
            <v>426</v>
          </cell>
          <cell r="I20">
            <v>382</v>
          </cell>
          <cell r="J20">
            <v>426</v>
          </cell>
          <cell r="K20">
            <v>61</v>
          </cell>
        </row>
        <row r="21">
          <cell r="E21" t="str">
            <v>YAĞMUR ORHAN</v>
          </cell>
          <cell r="F21" t="str">
            <v>ADANA</v>
          </cell>
          <cell r="G21">
            <v>392</v>
          </cell>
          <cell r="H21">
            <v>410</v>
          </cell>
          <cell r="I21">
            <v>425</v>
          </cell>
          <cell r="J21">
            <v>425</v>
          </cell>
          <cell r="K21">
            <v>61</v>
          </cell>
        </row>
        <row r="22">
          <cell r="E22" t="str">
            <v>AYŞENUR DEMİR</v>
          </cell>
          <cell r="F22" t="str">
            <v>GAZİANTEP</v>
          </cell>
          <cell r="G22">
            <v>417</v>
          </cell>
          <cell r="H22">
            <v>393</v>
          </cell>
          <cell r="I22">
            <v>397</v>
          </cell>
          <cell r="J22">
            <v>417</v>
          </cell>
          <cell r="K22">
            <v>59</v>
          </cell>
        </row>
        <row r="23">
          <cell r="E23" t="str">
            <v>EZGİ ARAL</v>
          </cell>
          <cell r="F23" t="str">
            <v>MERSİN</v>
          </cell>
          <cell r="G23">
            <v>417</v>
          </cell>
          <cell r="H23">
            <v>406</v>
          </cell>
          <cell r="I23">
            <v>410</v>
          </cell>
          <cell r="J23">
            <v>417</v>
          </cell>
          <cell r="K23">
            <v>59</v>
          </cell>
        </row>
        <row r="24">
          <cell r="E24" t="str">
            <v>PELA ŞAVUR</v>
          </cell>
          <cell r="F24" t="str">
            <v>MERSİN</v>
          </cell>
          <cell r="G24">
            <v>417</v>
          </cell>
          <cell r="H24" t="str">
            <v>X</v>
          </cell>
          <cell r="I24" t="str">
            <v>X</v>
          </cell>
          <cell r="J24">
            <v>417</v>
          </cell>
          <cell r="K24">
            <v>59</v>
          </cell>
        </row>
        <row r="25">
          <cell r="E25" t="str">
            <v>NAZLI GÖKTAŞ</v>
          </cell>
          <cell r="F25" t="str">
            <v>MERSİN</v>
          </cell>
          <cell r="G25">
            <v>412</v>
          </cell>
          <cell r="H25" t="str">
            <v>X</v>
          </cell>
          <cell r="I25">
            <v>390</v>
          </cell>
          <cell r="J25">
            <v>412</v>
          </cell>
          <cell r="K25">
            <v>58</v>
          </cell>
        </row>
        <row r="26">
          <cell r="E26" t="str">
            <v>ECE SU YILDIZ</v>
          </cell>
          <cell r="F26" t="str">
            <v>ADANA</v>
          </cell>
          <cell r="G26">
            <v>350</v>
          </cell>
          <cell r="H26">
            <v>400</v>
          </cell>
          <cell r="I26">
            <v>390</v>
          </cell>
          <cell r="J26">
            <v>400</v>
          </cell>
          <cell r="K26">
            <v>55</v>
          </cell>
        </row>
        <row r="27">
          <cell r="E27" t="str">
            <v>İREM ZENGİN</v>
          </cell>
          <cell r="F27" t="str">
            <v>MERSİN</v>
          </cell>
          <cell r="G27">
            <v>383</v>
          </cell>
          <cell r="H27" t="str">
            <v>X</v>
          </cell>
          <cell r="I27">
            <v>397</v>
          </cell>
          <cell r="J27">
            <v>397</v>
          </cell>
          <cell r="K27">
            <v>54</v>
          </cell>
        </row>
        <row r="28">
          <cell r="E28" t="str">
            <v>BAHAR İNE</v>
          </cell>
          <cell r="F28" t="str">
            <v>MERSİN</v>
          </cell>
          <cell r="G28">
            <v>390</v>
          </cell>
          <cell r="H28">
            <v>396</v>
          </cell>
          <cell r="I28" t="str">
            <v>X</v>
          </cell>
          <cell r="J28">
            <v>396</v>
          </cell>
          <cell r="K28">
            <v>53</v>
          </cell>
        </row>
        <row r="29">
          <cell r="E29" t="str">
            <v>ÇİLEM NİSA TÜRER</v>
          </cell>
          <cell r="F29" t="str">
            <v>MERSİN</v>
          </cell>
          <cell r="G29">
            <v>393</v>
          </cell>
          <cell r="H29">
            <v>370</v>
          </cell>
          <cell r="I29">
            <v>356</v>
          </cell>
          <cell r="J29">
            <v>393</v>
          </cell>
          <cell r="K29">
            <v>52</v>
          </cell>
        </row>
        <row r="30">
          <cell r="E30" t="str">
            <v>BUKET ABİTER</v>
          </cell>
          <cell r="F30" t="str">
            <v>MERSİN</v>
          </cell>
          <cell r="G30">
            <v>388</v>
          </cell>
          <cell r="H30">
            <v>368</v>
          </cell>
          <cell r="I30">
            <v>324</v>
          </cell>
          <cell r="J30">
            <v>388</v>
          </cell>
          <cell r="K30">
            <v>51</v>
          </cell>
        </row>
        <row r="31">
          <cell r="E31" t="str">
            <v>GAMZE KARAMAN</v>
          </cell>
          <cell r="F31" t="str">
            <v>ADANA</v>
          </cell>
          <cell r="G31">
            <v>373</v>
          </cell>
          <cell r="H31">
            <v>377</v>
          </cell>
          <cell r="I31">
            <v>387</v>
          </cell>
          <cell r="J31">
            <v>387</v>
          </cell>
          <cell r="K31">
            <v>50</v>
          </cell>
        </row>
        <row r="32">
          <cell r="E32" t="str">
            <v>NİSANUR KILINÇ</v>
          </cell>
          <cell r="F32" t="str">
            <v>GAZİANTEP</v>
          </cell>
          <cell r="G32">
            <v>378</v>
          </cell>
          <cell r="H32">
            <v>363</v>
          </cell>
          <cell r="I32">
            <v>344</v>
          </cell>
          <cell r="J32">
            <v>378</v>
          </cell>
          <cell r="K32">
            <v>48</v>
          </cell>
        </row>
        <row r="33">
          <cell r="E33" t="str">
            <v>SAİDE MEDİNE ÖZKOÇAK</v>
          </cell>
          <cell r="F33" t="str">
            <v>GAZİANTEP</v>
          </cell>
          <cell r="G33">
            <v>348</v>
          </cell>
          <cell r="H33">
            <v>364</v>
          </cell>
          <cell r="I33">
            <v>376</v>
          </cell>
          <cell r="J33">
            <v>376</v>
          </cell>
          <cell r="K33">
            <v>47</v>
          </cell>
        </row>
        <row r="34">
          <cell r="E34" t="str">
            <v>NERİMAN GÜL ESKİGÜLEK</v>
          </cell>
          <cell r="F34" t="str">
            <v>ADANA</v>
          </cell>
          <cell r="G34" t="str">
            <v>X</v>
          </cell>
          <cell r="H34">
            <v>364</v>
          </cell>
          <cell r="I34">
            <v>372</v>
          </cell>
          <cell r="J34">
            <v>372</v>
          </cell>
          <cell r="K34">
            <v>46</v>
          </cell>
        </row>
        <row r="35">
          <cell r="E35" t="str">
            <v>DEFNE DORU</v>
          </cell>
          <cell r="F35" t="str">
            <v>ADANA</v>
          </cell>
          <cell r="G35" t="str">
            <v>X</v>
          </cell>
          <cell r="H35">
            <v>364</v>
          </cell>
          <cell r="I35" t="str">
            <v>X</v>
          </cell>
          <cell r="J35">
            <v>364</v>
          </cell>
          <cell r="K35">
            <v>43</v>
          </cell>
        </row>
        <row r="36">
          <cell r="E36" t="str">
            <v>BUSENUR TUR</v>
          </cell>
          <cell r="F36" t="str">
            <v>GAZİANTEP</v>
          </cell>
          <cell r="G36">
            <v>350</v>
          </cell>
          <cell r="H36">
            <v>338</v>
          </cell>
          <cell r="I36">
            <v>319</v>
          </cell>
          <cell r="J36">
            <v>350</v>
          </cell>
          <cell r="K36">
            <v>38</v>
          </cell>
        </row>
        <row r="37">
          <cell r="E37" t="str">
            <v>SILA KÜÇÜK OGUL</v>
          </cell>
          <cell r="F37" t="str">
            <v>GAZİANTEP</v>
          </cell>
          <cell r="G37">
            <v>296</v>
          </cell>
          <cell r="H37">
            <v>338</v>
          </cell>
          <cell r="I37">
            <v>242</v>
          </cell>
          <cell r="J37">
            <v>338</v>
          </cell>
          <cell r="K37">
            <v>34</v>
          </cell>
        </row>
        <row r="38">
          <cell r="E38" t="str">
            <v>ELA BİÇER</v>
          </cell>
          <cell r="F38" t="str">
            <v>OSMANİYE</v>
          </cell>
          <cell r="G38">
            <v>318</v>
          </cell>
          <cell r="H38">
            <v>297</v>
          </cell>
          <cell r="I38">
            <v>280</v>
          </cell>
          <cell r="J38">
            <v>318</v>
          </cell>
          <cell r="K38">
            <v>28</v>
          </cell>
        </row>
        <row r="39">
          <cell r="E39" t="str">
            <v>DUA KABAKCI</v>
          </cell>
          <cell r="F39" t="str">
            <v>OSMANİYE</v>
          </cell>
          <cell r="G39">
            <v>308</v>
          </cell>
          <cell r="H39">
            <v>309</v>
          </cell>
          <cell r="I39">
            <v>310</v>
          </cell>
          <cell r="J39">
            <v>310</v>
          </cell>
          <cell r="K39">
            <v>25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8">
          <cell r="E48" t="str">
            <v/>
          </cell>
          <cell r="F48" t="str">
            <v/>
          </cell>
          <cell r="J48" t="str">
            <v/>
          </cell>
          <cell r="K48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3">
        <row r="8">
          <cell r="E8" t="str">
            <v>EYLÜL DALGIÇ</v>
          </cell>
          <cell r="F8" t="str">
            <v>MERSİN</v>
          </cell>
          <cell r="M8" t="str">
            <v>X</v>
          </cell>
          <cell r="N8" t="str">
            <v>0</v>
          </cell>
          <cell r="P8" t="str">
            <v>X</v>
          </cell>
          <cell r="Q8" t="str">
            <v>X</v>
          </cell>
          <cell r="R8" t="str">
            <v>0</v>
          </cell>
          <cell r="S8" t="str">
            <v>X</v>
          </cell>
          <cell r="T8" t="str">
            <v>X</v>
          </cell>
          <cell r="U8" t="str">
            <v>X</v>
          </cell>
          <cell r="Z8" t="str">
            <v>ADANA</v>
          </cell>
          <cell r="AZ8">
            <v>125</v>
          </cell>
          <cell r="BA8">
            <v>50</v>
          </cell>
        </row>
        <row r="9">
          <cell r="E9" t="str">
            <v/>
          </cell>
          <cell r="F9" t="str">
            <v/>
          </cell>
          <cell r="Z9" t="str">
            <v>MERSİN</v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Z10" t="str">
            <v>MERSİN</v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Z11" t="str">
            <v>ADANA</v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Z12" t="str">
            <v>MERSİN</v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Z13" t="str">
            <v>MERSİN</v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Z14" t="str">
            <v>GAZİANTEP</v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Z15" t="str">
            <v>ADANA</v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Z16" t="str">
            <v>ADANA</v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Z17" t="str">
            <v>MERSİN</v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Z18" t="str">
            <v>GAZİANTEP</v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Z19" t="str">
            <v>ADANA</v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Z20" t="str">
            <v>ADANA</v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Z21" t="str">
            <v>ADANA</v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Z22" t="str">
            <v>ADANA</v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Z23" t="str">
            <v>MERSİN</v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Z24" t="str">
            <v>MERSİN</v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Z25" t="str">
            <v>ADANA</v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Z26" t="str">
            <v>MERSİN</v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Z27" t="str">
            <v>MERSİN</v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Z28" t="str">
            <v>ADANA</v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Z29" t="str">
            <v>ADANA</v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Z30" t="str">
            <v>MERSİN</v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Z31" t="str">
            <v>ADANA</v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Z32" t="str">
            <v>ADANA</v>
          </cell>
          <cell r="BA32" t="str">
            <v xml:space="preserve"> </v>
          </cell>
        </row>
        <row r="33">
          <cell r="Z33" t="str">
            <v>ADANA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Z34" t="str">
            <v>GAZİANTEP</v>
          </cell>
          <cell r="AG34" t="str">
            <v>Hakem</v>
          </cell>
          <cell r="AZ34" t="str">
            <v>Hakem</v>
          </cell>
        </row>
        <row r="35">
          <cell r="Z35" t="str">
            <v>GAZİANTEP</v>
          </cell>
        </row>
        <row r="36">
          <cell r="Z36" t="str">
            <v>MERSİN</v>
          </cell>
        </row>
        <row r="37">
          <cell r="Z37" t="str">
            <v>GAZİANTEP</v>
          </cell>
        </row>
        <row r="38">
          <cell r="Z38" t="str">
            <v>OSMANİYE</v>
          </cell>
        </row>
        <row r="39">
          <cell r="Z39" t="str">
            <v>OSMANİYE</v>
          </cell>
        </row>
        <row r="40">
          <cell r="Z40" t="str">
            <v>GAZİANTEP</v>
          </cell>
        </row>
      </sheetData>
      <sheetData sheetId="14">
        <row r="4">
          <cell r="A4" t="str">
            <v>DERECE</v>
          </cell>
        </row>
      </sheetData>
      <sheetData sheetId="15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DURU YILMAZ</v>
          </cell>
          <cell r="F8" t="str">
            <v>ADANA</v>
          </cell>
          <cell r="G8" t="str">
            <v>X</v>
          </cell>
          <cell r="H8">
            <v>1399</v>
          </cell>
          <cell r="I8">
            <v>1532</v>
          </cell>
          <cell r="J8">
            <v>1532</v>
          </cell>
          <cell r="K8">
            <v>46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Grafik1"/>
      <sheetName val="60m."/>
      <sheetName val="80m."/>
      <sheetName val="100m.Eng"/>
      <sheetName val="800m."/>
      <sheetName val="20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2009 ERKEKLER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YASİN GÖRÜCÜ</v>
          </cell>
          <cell r="E8" t="str">
            <v>ADANA</v>
          </cell>
          <cell r="F8">
            <v>810</v>
          </cell>
          <cell r="G8">
            <v>84</v>
          </cell>
        </row>
        <row r="9">
          <cell r="D9" t="str">
            <v>TALHA TUNÇER</v>
          </cell>
          <cell r="E9" t="str">
            <v>ADANA</v>
          </cell>
          <cell r="F9">
            <v>824</v>
          </cell>
          <cell r="G9">
            <v>81</v>
          </cell>
        </row>
        <row r="10">
          <cell r="D10" t="str">
            <v>EGE MORTEPE</v>
          </cell>
          <cell r="E10" t="str">
            <v>ADANA</v>
          </cell>
          <cell r="F10">
            <v>825</v>
          </cell>
          <cell r="G10">
            <v>81</v>
          </cell>
          <cell r="H10">
            <v>1781</v>
          </cell>
        </row>
        <row r="11">
          <cell r="D11" t="str">
            <v>EMİN DOĞUKAN YILMAZ</v>
          </cell>
          <cell r="E11" t="str">
            <v>ADANA</v>
          </cell>
          <cell r="F11">
            <v>830</v>
          </cell>
          <cell r="G11">
            <v>80</v>
          </cell>
          <cell r="H11" t="str">
            <v>X</v>
          </cell>
        </row>
        <row r="12">
          <cell r="D12" t="str">
            <v>AYKUT ÖZER</v>
          </cell>
          <cell r="E12" t="str">
            <v>GAZİANTEP</v>
          </cell>
          <cell r="F12">
            <v>851</v>
          </cell>
          <cell r="G12">
            <v>75</v>
          </cell>
          <cell r="H12" t="str">
            <v>X</v>
          </cell>
        </row>
        <row r="13">
          <cell r="D13" t="str">
            <v>YUNUS EMRE SAVUR</v>
          </cell>
          <cell r="E13" t="str">
            <v>ADANA</v>
          </cell>
          <cell r="F13">
            <v>855</v>
          </cell>
          <cell r="G13">
            <v>75</v>
          </cell>
          <cell r="H13" t="str">
            <v>X</v>
          </cell>
        </row>
        <row r="14">
          <cell r="D14" t="str">
            <v>TİMUR ER</v>
          </cell>
          <cell r="E14" t="str">
            <v>OSMANİYE</v>
          </cell>
          <cell r="F14">
            <v>856</v>
          </cell>
          <cell r="G14">
            <v>74</v>
          </cell>
        </row>
        <row r="15">
          <cell r="D15" t="str">
            <v>YUNUS EMRE ÇAPAN</v>
          </cell>
          <cell r="E15" t="str">
            <v>GAZİANTEP</v>
          </cell>
          <cell r="F15">
            <v>859</v>
          </cell>
          <cell r="G15">
            <v>74</v>
          </cell>
          <cell r="H15">
            <v>3501</v>
          </cell>
        </row>
        <row r="16">
          <cell r="D16" t="str">
            <v>MEHMET ŞAHİN SEZER</v>
          </cell>
          <cell r="E16" t="str">
            <v>GAZİANTEP</v>
          </cell>
          <cell r="F16">
            <v>871</v>
          </cell>
          <cell r="G16">
            <v>71</v>
          </cell>
        </row>
        <row r="17">
          <cell r="D17" t="str">
            <v>ADEM SOYDAN</v>
          </cell>
          <cell r="E17" t="str">
            <v>GAZİANTEP</v>
          </cell>
          <cell r="F17">
            <v>872</v>
          </cell>
          <cell r="G17">
            <v>71</v>
          </cell>
        </row>
        <row r="18">
          <cell r="D18" t="str">
            <v>HÜSEYİN KANAT</v>
          </cell>
          <cell r="E18" t="str">
            <v>OSMANİYE</v>
          </cell>
          <cell r="F18">
            <v>873</v>
          </cell>
          <cell r="G18">
            <v>71</v>
          </cell>
        </row>
        <row r="19">
          <cell r="D19" t="str">
            <v>MUSTAFA SERVET</v>
          </cell>
          <cell r="E19" t="str">
            <v>ADANA</v>
          </cell>
          <cell r="F19">
            <v>875</v>
          </cell>
          <cell r="G19">
            <v>71</v>
          </cell>
        </row>
        <row r="20">
          <cell r="D20" t="str">
            <v>MUSA CAN KESER</v>
          </cell>
          <cell r="E20" t="str">
            <v>MERSİN</v>
          </cell>
          <cell r="F20">
            <v>876</v>
          </cell>
          <cell r="G20">
            <v>70</v>
          </cell>
        </row>
        <row r="21">
          <cell r="D21" t="str">
            <v>MEHMET YÜKSEL</v>
          </cell>
          <cell r="E21" t="str">
            <v>OSMANİYE</v>
          </cell>
          <cell r="F21">
            <v>878</v>
          </cell>
          <cell r="G21">
            <v>70</v>
          </cell>
        </row>
        <row r="22">
          <cell r="D22" t="str">
            <v>COŞKUN CERİT</v>
          </cell>
          <cell r="E22" t="str">
            <v>ADANA</v>
          </cell>
          <cell r="F22">
            <v>882</v>
          </cell>
          <cell r="G22">
            <v>69</v>
          </cell>
        </row>
        <row r="23">
          <cell r="D23" t="str">
            <v>ALİ İHSAN ŞAHİN</v>
          </cell>
          <cell r="E23" t="str">
            <v>GAZİANTEP</v>
          </cell>
          <cell r="F23">
            <v>887</v>
          </cell>
          <cell r="G23">
            <v>68</v>
          </cell>
        </row>
        <row r="24">
          <cell r="D24" t="str">
            <v>SEMİH DEVE</v>
          </cell>
          <cell r="E24" t="str">
            <v>GAZİANTEP</v>
          </cell>
          <cell r="F24">
            <v>891</v>
          </cell>
          <cell r="G24">
            <v>67</v>
          </cell>
        </row>
        <row r="25">
          <cell r="D25" t="str">
            <v>MEHMET YILMAZ</v>
          </cell>
          <cell r="E25" t="str">
            <v>GAZİANTEP</v>
          </cell>
          <cell r="F25">
            <v>897</v>
          </cell>
          <cell r="G25">
            <v>66</v>
          </cell>
        </row>
        <row r="26">
          <cell r="D26" t="str">
            <v>BERAT UÇUK</v>
          </cell>
          <cell r="E26" t="str">
            <v>ADANA</v>
          </cell>
          <cell r="F26">
            <v>910</v>
          </cell>
          <cell r="G26">
            <v>64</v>
          </cell>
        </row>
        <row r="27">
          <cell r="D27" t="str">
            <v>MUHAMMET EREN AKGÜL</v>
          </cell>
          <cell r="E27" t="str">
            <v>GAZİANTEP</v>
          </cell>
          <cell r="F27">
            <v>910</v>
          </cell>
          <cell r="G27">
            <v>64</v>
          </cell>
        </row>
        <row r="28">
          <cell r="D28" t="str">
            <v>ARDA DOĞAN</v>
          </cell>
          <cell r="E28" t="str">
            <v>ADANA</v>
          </cell>
          <cell r="F28">
            <v>911</v>
          </cell>
          <cell r="G28">
            <v>63</v>
          </cell>
        </row>
        <row r="29">
          <cell r="D29" t="str">
            <v>DORUK YILDIZ</v>
          </cell>
          <cell r="E29" t="str">
            <v>ADANA</v>
          </cell>
          <cell r="F29">
            <v>913</v>
          </cell>
          <cell r="G29">
            <v>63</v>
          </cell>
        </row>
        <row r="30">
          <cell r="D30" t="str">
            <v>YİĞİT CAN FAYZA</v>
          </cell>
          <cell r="E30" t="str">
            <v>ADANA</v>
          </cell>
          <cell r="F30">
            <v>916</v>
          </cell>
          <cell r="G30">
            <v>62</v>
          </cell>
        </row>
        <row r="31">
          <cell r="D31" t="str">
            <v>MEHMET BERAT OĞUR</v>
          </cell>
          <cell r="E31" t="str">
            <v>GAZİANTEP</v>
          </cell>
          <cell r="F31">
            <v>918</v>
          </cell>
          <cell r="G31">
            <v>62</v>
          </cell>
        </row>
        <row r="32">
          <cell r="D32" t="str">
            <v>MUHAMMED GÜVEN</v>
          </cell>
          <cell r="E32" t="str">
            <v>ADANA</v>
          </cell>
          <cell r="F32">
            <v>931</v>
          </cell>
          <cell r="G32">
            <v>59</v>
          </cell>
        </row>
        <row r="33">
          <cell r="D33" t="str">
            <v>YUNUS EMRE ÇAL</v>
          </cell>
          <cell r="E33" t="str">
            <v>MERSİN</v>
          </cell>
          <cell r="F33">
            <v>941</v>
          </cell>
          <cell r="G33">
            <v>57</v>
          </cell>
        </row>
        <row r="34">
          <cell r="D34" t="str">
            <v>ALİ YILMAZ BAŞLI</v>
          </cell>
          <cell r="E34" t="str">
            <v>ADANA</v>
          </cell>
          <cell r="F34">
            <v>948</v>
          </cell>
          <cell r="G34">
            <v>56</v>
          </cell>
        </row>
        <row r="35">
          <cell r="D35" t="str">
            <v>EFE ÖTER</v>
          </cell>
          <cell r="E35" t="str">
            <v>ADANA</v>
          </cell>
          <cell r="F35">
            <v>966</v>
          </cell>
          <cell r="G35">
            <v>52</v>
          </cell>
        </row>
        <row r="36">
          <cell r="D36" t="str">
            <v>HACI ALİ DOĞAN</v>
          </cell>
          <cell r="E36" t="str">
            <v>ADANA</v>
          </cell>
          <cell r="F36">
            <v>1006</v>
          </cell>
          <cell r="G36">
            <v>44</v>
          </cell>
          <cell r="H36" t="str">
            <v>Sekreter</v>
          </cell>
        </row>
        <row r="37">
          <cell r="D37" t="str">
            <v>BARAN KAYA</v>
          </cell>
          <cell r="E37" t="str">
            <v>MERSİN</v>
          </cell>
          <cell r="F37">
            <v>1042</v>
          </cell>
          <cell r="G37">
            <v>37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</sheetData>
      <sheetData sheetId="6">
        <row r="8">
          <cell r="D8" t="str">
            <v>KERİM CAN YEŞİL</v>
          </cell>
          <cell r="E8" t="str">
            <v>GAZİANTEP</v>
          </cell>
          <cell r="F8">
            <v>1083</v>
          </cell>
          <cell r="G8">
            <v>73</v>
          </cell>
        </row>
        <row r="9">
          <cell r="D9" t="str">
            <v>ÖZGÜR EKSİK</v>
          </cell>
          <cell r="E9" t="str">
            <v>MERSİN</v>
          </cell>
          <cell r="F9">
            <v>1125</v>
          </cell>
          <cell r="G9">
            <v>65</v>
          </cell>
        </row>
        <row r="10">
          <cell r="D10" t="str">
            <v>MEHMET METE BAYIR</v>
          </cell>
          <cell r="E10" t="str">
            <v>GAZİANTEP</v>
          </cell>
          <cell r="F10">
            <v>1137</v>
          </cell>
          <cell r="G10">
            <v>62</v>
          </cell>
        </row>
        <row r="11">
          <cell r="D11" t="str">
            <v>ABDUL BAKİ İNAT</v>
          </cell>
          <cell r="E11" t="str">
            <v>OSMANİYE</v>
          </cell>
          <cell r="F11">
            <v>1180</v>
          </cell>
          <cell r="G11">
            <v>54</v>
          </cell>
        </row>
        <row r="12">
          <cell r="D12" t="str">
            <v>MUSTAFA KORAY DONBALOĞLU</v>
          </cell>
          <cell r="E12" t="str">
            <v>OSMANİYE</v>
          </cell>
          <cell r="F12">
            <v>1189</v>
          </cell>
          <cell r="G12">
            <v>52</v>
          </cell>
        </row>
        <row r="13">
          <cell r="D13" t="str">
            <v>BARIŞ ÇELİK</v>
          </cell>
          <cell r="E13" t="str">
            <v>MERSİN</v>
          </cell>
          <cell r="F13">
            <v>1192</v>
          </cell>
          <cell r="G13">
            <v>51</v>
          </cell>
        </row>
        <row r="14">
          <cell r="D14" t="str">
            <v>MUHAMMET BATURAY DAŞCI</v>
          </cell>
          <cell r="E14" t="str">
            <v>OSMANİYE</v>
          </cell>
          <cell r="F14">
            <v>1222</v>
          </cell>
          <cell r="G14">
            <v>45</v>
          </cell>
        </row>
        <row r="15">
          <cell r="D15" t="str">
            <v>YİĞİT ALİ ÖZADANALI</v>
          </cell>
          <cell r="E15" t="str">
            <v>ADANA</v>
          </cell>
          <cell r="F15">
            <v>1364</v>
          </cell>
          <cell r="G15">
            <v>18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10">
        <row r="8">
          <cell r="E8" t="str">
            <v>YİĞİT ALİ ÖZADANALI</v>
          </cell>
          <cell r="F8" t="str">
            <v>ADANA</v>
          </cell>
          <cell r="G8">
            <v>878</v>
          </cell>
          <cell r="H8">
            <v>868</v>
          </cell>
          <cell r="I8">
            <v>914</v>
          </cell>
          <cell r="J8">
            <v>914</v>
          </cell>
          <cell r="K8">
            <v>54</v>
          </cell>
        </row>
        <row r="9">
          <cell r="E9" t="str">
            <v>TİMUR ER</v>
          </cell>
          <cell r="F9" t="str">
            <v>OSMANİYE</v>
          </cell>
          <cell r="G9">
            <v>687</v>
          </cell>
          <cell r="H9">
            <v>686</v>
          </cell>
          <cell r="I9">
            <v>774</v>
          </cell>
          <cell r="J9">
            <v>774</v>
          </cell>
          <cell r="K9">
            <v>45</v>
          </cell>
        </row>
        <row r="10">
          <cell r="E10" t="str">
            <v>YUNUS EMRE SAVUR</v>
          </cell>
          <cell r="F10" t="str">
            <v>ADANA</v>
          </cell>
          <cell r="G10">
            <v>697</v>
          </cell>
          <cell r="H10">
            <v>773</v>
          </cell>
          <cell r="I10">
            <v>724</v>
          </cell>
          <cell r="J10">
            <v>773</v>
          </cell>
          <cell r="K10">
            <v>45</v>
          </cell>
        </row>
        <row r="11">
          <cell r="E11" t="str">
            <v xml:space="preserve">ALİ İHSAN ŞAHİN </v>
          </cell>
          <cell r="F11" t="str">
            <v>GAZİANTEP</v>
          </cell>
          <cell r="G11">
            <v>756</v>
          </cell>
          <cell r="H11">
            <v>743</v>
          </cell>
          <cell r="I11">
            <v>738</v>
          </cell>
          <cell r="J11">
            <v>756</v>
          </cell>
          <cell r="K11">
            <v>44</v>
          </cell>
        </row>
        <row r="12">
          <cell r="E12" t="str">
            <v>ÖZGÜR EKSİK</v>
          </cell>
          <cell r="F12" t="str">
            <v>MERSİN</v>
          </cell>
          <cell r="G12">
            <v>675</v>
          </cell>
          <cell r="H12">
            <v>666</v>
          </cell>
          <cell r="I12">
            <v>689</v>
          </cell>
          <cell r="J12">
            <v>689</v>
          </cell>
          <cell r="K12">
            <v>39</v>
          </cell>
        </row>
        <row r="13">
          <cell r="E13" t="str">
            <v>ABDUL BAKİ İNAT</v>
          </cell>
          <cell r="F13" t="str">
            <v>OSMANİYE</v>
          </cell>
          <cell r="G13" t="str">
            <v>X</v>
          </cell>
          <cell r="H13" t="str">
            <v>X</v>
          </cell>
          <cell r="I13">
            <v>688</v>
          </cell>
          <cell r="J13">
            <v>688</v>
          </cell>
          <cell r="K13">
            <v>39</v>
          </cell>
        </row>
        <row r="14">
          <cell r="E14" t="str">
            <v>BARIŞ ÇELİK</v>
          </cell>
          <cell r="F14" t="str">
            <v>MERSİN</v>
          </cell>
          <cell r="G14">
            <v>684</v>
          </cell>
          <cell r="H14">
            <v>675</v>
          </cell>
          <cell r="I14">
            <v>664</v>
          </cell>
          <cell r="J14">
            <v>684</v>
          </cell>
          <cell r="K14">
            <v>39</v>
          </cell>
        </row>
        <row r="15">
          <cell r="E15" t="str">
            <v>MUSTAFA KORAY DONBALOĞLU</v>
          </cell>
          <cell r="F15" t="str">
            <v>OSMANİYE</v>
          </cell>
          <cell r="G15" t="str">
            <v>X</v>
          </cell>
          <cell r="H15">
            <v>567</v>
          </cell>
          <cell r="I15">
            <v>659</v>
          </cell>
          <cell r="J15">
            <v>659</v>
          </cell>
          <cell r="K15">
            <v>37</v>
          </cell>
        </row>
        <row r="16">
          <cell r="E16" t="str">
            <v>AYKUT ÖZER</v>
          </cell>
          <cell r="F16" t="str">
            <v>GAZİANTEP</v>
          </cell>
          <cell r="G16">
            <v>483</v>
          </cell>
          <cell r="H16">
            <v>501</v>
          </cell>
          <cell r="I16">
            <v>636</v>
          </cell>
          <cell r="J16">
            <v>636</v>
          </cell>
          <cell r="K16">
            <v>36</v>
          </cell>
        </row>
        <row r="17">
          <cell r="E17" t="str">
            <v>MUHAMMET EREN AKGÜL</v>
          </cell>
          <cell r="F17" t="str">
            <v>GAZİANTEP</v>
          </cell>
          <cell r="G17">
            <v>592</v>
          </cell>
          <cell r="H17">
            <v>610</v>
          </cell>
          <cell r="I17">
            <v>633</v>
          </cell>
          <cell r="J17">
            <v>633</v>
          </cell>
          <cell r="K17">
            <v>35</v>
          </cell>
        </row>
        <row r="18">
          <cell r="E18" t="str">
            <v>EGE MORTEPE</v>
          </cell>
          <cell r="F18" t="str">
            <v>ADANA</v>
          </cell>
          <cell r="G18" t="str">
            <v>X</v>
          </cell>
          <cell r="H18" t="str">
            <v>X</v>
          </cell>
          <cell r="I18">
            <v>630</v>
          </cell>
          <cell r="J18">
            <v>630</v>
          </cell>
          <cell r="K18">
            <v>35</v>
          </cell>
        </row>
        <row r="19">
          <cell r="E19" t="str">
            <v>ADEM SOYDAN</v>
          </cell>
          <cell r="F19" t="str">
            <v>GAZİANTEP</v>
          </cell>
          <cell r="G19">
            <v>548</v>
          </cell>
          <cell r="H19">
            <v>603</v>
          </cell>
          <cell r="I19">
            <v>630</v>
          </cell>
          <cell r="J19">
            <v>630</v>
          </cell>
          <cell r="K19">
            <v>35</v>
          </cell>
        </row>
        <row r="20">
          <cell r="E20" t="str">
            <v>MUSTAFA SERVET</v>
          </cell>
          <cell r="F20" t="str">
            <v>ADANA</v>
          </cell>
          <cell r="G20">
            <v>623</v>
          </cell>
          <cell r="H20">
            <v>579</v>
          </cell>
          <cell r="I20">
            <v>554</v>
          </cell>
          <cell r="J20">
            <v>623</v>
          </cell>
          <cell r="K20">
            <v>35</v>
          </cell>
        </row>
        <row r="21">
          <cell r="E21" t="str">
            <v>KERİM CAN YEŞİL</v>
          </cell>
          <cell r="F21" t="str">
            <v>GAZİANTEP</v>
          </cell>
          <cell r="G21">
            <v>617</v>
          </cell>
          <cell r="H21" t="str">
            <v>X</v>
          </cell>
          <cell r="I21" t="str">
            <v>X</v>
          </cell>
          <cell r="J21">
            <v>617</v>
          </cell>
          <cell r="K21">
            <v>34</v>
          </cell>
        </row>
        <row r="22">
          <cell r="E22" t="str">
            <v>MEHMET YILMAZ</v>
          </cell>
          <cell r="F22" t="str">
            <v>GAZİANTEP</v>
          </cell>
          <cell r="G22">
            <v>510</v>
          </cell>
          <cell r="H22" t="str">
            <v>X</v>
          </cell>
          <cell r="I22">
            <v>565</v>
          </cell>
          <cell r="J22">
            <v>565</v>
          </cell>
          <cell r="K22">
            <v>31</v>
          </cell>
        </row>
        <row r="23">
          <cell r="E23" t="str">
            <v>MUHAMMET BATURAY DAŞCI</v>
          </cell>
          <cell r="F23" t="str">
            <v>OSMANİYE</v>
          </cell>
          <cell r="G23">
            <v>494</v>
          </cell>
          <cell r="H23">
            <v>563</v>
          </cell>
          <cell r="I23">
            <v>469</v>
          </cell>
          <cell r="J23">
            <v>563</v>
          </cell>
          <cell r="K23">
            <v>31</v>
          </cell>
        </row>
        <row r="24">
          <cell r="E24" t="str">
            <v>EMİN DOĞUKAN YILMAZ</v>
          </cell>
          <cell r="F24" t="str">
            <v>ADANA</v>
          </cell>
          <cell r="G24">
            <v>645</v>
          </cell>
          <cell r="H24" t="str">
            <v>X</v>
          </cell>
          <cell r="I24">
            <v>552</v>
          </cell>
          <cell r="J24">
            <v>645</v>
          </cell>
          <cell r="K24">
            <v>36</v>
          </cell>
        </row>
        <row r="25">
          <cell r="E25" t="str">
            <v>ALİ YILMAZ BAŞLI</v>
          </cell>
          <cell r="F25" t="str">
            <v>ADANA</v>
          </cell>
          <cell r="G25">
            <v>521</v>
          </cell>
          <cell r="H25">
            <v>462</v>
          </cell>
          <cell r="I25">
            <v>529</v>
          </cell>
          <cell r="J25">
            <v>529</v>
          </cell>
          <cell r="K25">
            <v>28</v>
          </cell>
        </row>
        <row r="26">
          <cell r="E26" t="str">
            <v>SEMİH DEVE</v>
          </cell>
          <cell r="F26" t="str">
            <v>GAZİANTEP</v>
          </cell>
          <cell r="G26">
            <v>459</v>
          </cell>
          <cell r="H26">
            <v>507</v>
          </cell>
          <cell r="I26">
            <v>515</v>
          </cell>
          <cell r="J26">
            <v>515</v>
          </cell>
          <cell r="K26">
            <v>28</v>
          </cell>
        </row>
        <row r="27">
          <cell r="E27" t="str">
            <v>MEHMET ŞAHİN SEZER</v>
          </cell>
          <cell r="F27" t="str">
            <v>GAZİANTEP</v>
          </cell>
          <cell r="G27">
            <v>510</v>
          </cell>
          <cell r="H27">
            <v>465</v>
          </cell>
          <cell r="I27">
            <v>490</v>
          </cell>
          <cell r="J27">
            <v>510</v>
          </cell>
          <cell r="K27">
            <v>27</v>
          </cell>
        </row>
        <row r="28">
          <cell r="E28" t="str">
            <v>ARDA DOĞAN</v>
          </cell>
          <cell r="F28" t="str">
            <v>ADANA</v>
          </cell>
          <cell r="G28" t="str">
            <v>X</v>
          </cell>
          <cell r="H28">
            <v>497</v>
          </cell>
          <cell r="I28">
            <v>479</v>
          </cell>
          <cell r="J28">
            <v>497</v>
          </cell>
          <cell r="K28">
            <v>26</v>
          </cell>
        </row>
        <row r="29">
          <cell r="E29" t="str">
            <v>DORUK YILDIZ</v>
          </cell>
          <cell r="F29" t="str">
            <v>ADANA</v>
          </cell>
          <cell r="G29" t="str">
            <v>X</v>
          </cell>
          <cell r="H29">
            <v>493</v>
          </cell>
          <cell r="I29" t="str">
            <v>X</v>
          </cell>
          <cell r="J29">
            <v>493</v>
          </cell>
          <cell r="K29">
            <v>26</v>
          </cell>
        </row>
        <row r="30">
          <cell r="E30" t="str">
            <v>HACI ALİ DOĞAN</v>
          </cell>
          <cell r="F30" t="str">
            <v>ADANA</v>
          </cell>
          <cell r="G30">
            <v>476</v>
          </cell>
          <cell r="H30" t="str">
            <v>X</v>
          </cell>
          <cell r="I30">
            <v>400</v>
          </cell>
          <cell r="J30">
            <v>476</v>
          </cell>
          <cell r="K30">
            <v>25</v>
          </cell>
        </row>
        <row r="31">
          <cell r="E31" t="str">
            <v>EFE ÖTER</v>
          </cell>
          <cell r="F31" t="str">
            <v>ADANA</v>
          </cell>
          <cell r="G31">
            <v>442</v>
          </cell>
          <cell r="H31">
            <v>470</v>
          </cell>
          <cell r="I31">
            <v>458</v>
          </cell>
          <cell r="J31">
            <v>470</v>
          </cell>
          <cell r="K31">
            <v>25</v>
          </cell>
        </row>
        <row r="32">
          <cell r="E32" t="str">
            <v>YASİN GÖRÜCÜ</v>
          </cell>
          <cell r="F32" t="str">
            <v>ADANA</v>
          </cell>
          <cell r="G32" t="str">
            <v>X</v>
          </cell>
          <cell r="H32" t="str">
            <v>X</v>
          </cell>
          <cell r="I32" t="str">
            <v>X</v>
          </cell>
          <cell r="J32" t="str">
            <v>NM</v>
          </cell>
          <cell r="K32">
            <v>0</v>
          </cell>
        </row>
        <row r="34">
          <cell r="E34" t="str">
            <v>YUNUS EMRE ÇAPAN</v>
          </cell>
          <cell r="F34" t="str">
            <v>GAZİANTEP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NM</v>
          </cell>
          <cell r="K34">
            <v>0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>
        <row r="8">
          <cell r="E8" t="str">
            <v>HÜSEYİN KANAT</v>
          </cell>
          <cell r="F8" t="str">
            <v>OSMANİYE</v>
          </cell>
          <cell r="G8">
            <v>2884</v>
          </cell>
          <cell r="H8" t="str">
            <v>X</v>
          </cell>
          <cell r="I8">
            <v>3760</v>
          </cell>
          <cell r="J8">
            <v>3760</v>
          </cell>
          <cell r="K8">
            <v>70</v>
          </cell>
        </row>
        <row r="9">
          <cell r="E9" t="str">
            <v>YASİN GÖRÜCÜ</v>
          </cell>
          <cell r="F9" t="str">
            <v>ADANA</v>
          </cell>
          <cell r="G9">
            <v>3656</v>
          </cell>
          <cell r="H9">
            <v>3501</v>
          </cell>
          <cell r="I9">
            <v>3692</v>
          </cell>
          <cell r="J9">
            <v>3692</v>
          </cell>
          <cell r="K9">
            <v>69</v>
          </cell>
        </row>
        <row r="10">
          <cell r="E10" t="str">
            <v>MUSA CAN KESER</v>
          </cell>
          <cell r="F10" t="str">
            <v>MERSİN</v>
          </cell>
          <cell r="G10">
            <v>1966</v>
          </cell>
          <cell r="H10" t="str">
            <v>X</v>
          </cell>
          <cell r="I10">
            <v>2216</v>
          </cell>
          <cell r="J10">
            <v>2216</v>
          </cell>
          <cell r="K10">
            <v>43</v>
          </cell>
        </row>
        <row r="11">
          <cell r="E11" t="str">
            <v>MEHMET BERAT OĞUR</v>
          </cell>
          <cell r="F11" t="str">
            <v>GAZİANTEP</v>
          </cell>
          <cell r="G11" t="str">
            <v>X</v>
          </cell>
          <cell r="H11">
            <v>1781</v>
          </cell>
          <cell r="I11">
            <v>1796</v>
          </cell>
          <cell r="J11">
            <v>1796</v>
          </cell>
          <cell r="K11">
            <v>34</v>
          </cell>
        </row>
        <row r="12">
          <cell r="E12" t="str">
            <v>ÇINAR ALİ KARAGÖZ</v>
          </cell>
          <cell r="F12" t="str">
            <v>MERSİN</v>
          </cell>
          <cell r="J12" t="str">
            <v>DNS</v>
          </cell>
          <cell r="K12">
            <v>0</v>
          </cell>
        </row>
        <row r="13">
          <cell r="E13" t="str">
            <v>BERAT UÇUK</v>
          </cell>
          <cell r="F13" t="str">
            <v>ADANA</v>
          </cell>
          <cell r="J13" t="str">
            <v>DNS</v>
          </cell>
          <cell r="K13">
            <v>0</v>
          </cell>
        </row>
        <row r="14">
          <cell r="E14" t="str">
            <v>MEHMET METE BAYIR</v>
          </cell>
          <cell r="F14" t="str">
            <v>GAZİANTEP</v>
          </cell>
          <cell r="J14" t="str">
            <v>DNS</v>
          </cell>
          <cell r="K14">
            <v>0</v>
          </cell>
        </row>
        <row r="15">
          <cell r="E15" t="str">
            <v>MEHMET YÜKSEL</v>
          </cell>
          <cell r="F15" t="str">
            <v>OSMANİYE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NM</v>
          </cell>
          <cell r="K15">
            <v>0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2" refreshError="1"/>
      <sheetData sheetId="13">
        <row r="8">
          <cell r="E8" t="str">
            <v>TALHA TUNÇER</v>
          </cell>
          <cell r="F8" t="str">
            <v>ADANA</v>
          </cell>
          <cell r="G8" t="str">
            <v>X</v>
          </cell>
          <cell r="H8">
            <v>500</v>
          </cell>
          <cell r="I8" t="str">
            <v>X</v>
          </cell>
          <cell r="J8">
            <v>500</v>
          </cell>
          <cell r="K8">
            <v>65</v>
          </cell>
        </row>
        <row r="9">
          <cell r="E9" t="str">
            <v>ÖZGÜR EKSİK</v>
          </cell>
          <cell r="F9" t="str">
            <v>MERSİN</v>
          </cell>
          <cell r="G9">
            <v>455</v>
          </cell>
          <cell r="H9">
            <v>481</v>
          </cell>
          <cell r="I9">
            <v>498</v>
          </cell>
          <cell r="J9">
            <v>498</v>
          </cell>
          <cell r="K9">
            <v>64</v>
          </cell>
        </row>
        <row r="10">
          <cell r="E10" t="str">
            <v>TİMUR ER</v>
          </cell>
          <cell r="F10" t="str">
            <v>OSMANİYE</v>
          </cell>
          <cell r="G10">
            <v>455</v>
          </cell>
          <cell r="H10" t="str">
            <v>X</v>
          </cell>
          <cell r="I10">
            <v>495</v>
          </cell>
          <cell r="J10">
            <v>495</v>
          </cell>
          <cell r="K10">
            <v>63</v>
          </cell>
        </row>
        <row r="11">
          <cell r="E11" t="str">
            <v>YASİN GÖRÜCÜ</v>
          </cell>
          <cell r="F11" t="str">
            <v>ADANA</v>
          </cell>
          <cell r="G11">
            <v>477</v>
          </cell>
          <cell r="H11">
            <v>487</v>
          </cell>
          <cell r="I11" t="str">
            <v>X</v>
          </cell>
          <cell r="J11">
            <v>487</v>
          </cell>
          <cell r="K11">
            <v>61</v>
          </cell>
        </row>
        <row r="12">
          <cell r="E12" t="str">
            <v>EGE MORTEPE</v>
          </cell>
          <cell r="F12" t="str">
            <v>ADANA</v>
          </cell>
          <cell r="G12" t="str">
            <v>X</v>
          </cell>
          <cell r="H12" t="str">
            <v>X</v>
          </cell>
          <cell r="I12">
            <v>487</v>
          </cell>
          <cell r="J12">
            <v>487</v>
          </cell>
          <cell r="K12">
            <v>61</v>
          </cell>
        </row>
        <row r="13">
          <cell r="E13" t="str">
            <v>HÜSEYİN KANAT</v>
          </cell>
          <cell r="F13" t="str">
            <v>OSMANİYE</v>
          </cell>
          <cell r="G13">
            <v>453</v>
          </cell>
          <cell r="H13">
            <v>481</v>
          </cell>
          <cell r="I13">
            <v>416</v>
          </cell>
          <cell r="J13">
            <v>481</v>
          </cell>
          <cell r="K13">
            <v>60</v>
          </cell>
        </row>
        <row r="14">
          <cell r="E14" t="str">
            <v>MUSTAFA SERVET</v>
          </cell>
          <cell r="F14" t="str">
            <v>ADANA</v>
          </cell>
          <cell r="G14">
            <v>470</v>
          </cell>
          <cell r="H14">
            <v>452</v>
          </cell>
          <cell r="I14">
            <v>480</v>
          </cell>
          <cell r="J14">
            <v>480</v>
          </cell>
          <cell r="K14">
            <v>60</v>
          </cell>
        </row>
        <row r="15">
          <cell r="E15" t="str">
            <v>YUNUS EMRE SAVUR</v>
          </cell>
          <cell r="F15" t="str">
            <v>ADANA</v>
          </cell>
          <cell r="G15">
            <v>474</v>
          </cell>
          <cell r="H15">
            <v>468</v>
          </cell>
          <cell r="I15">
            <v>470</v>
          </cell>
          <cell r="J15">
            <v>474</v>
          </cell>
          <cell r="K15">
            <v>58</v>
          </cell>
        </row>
        <row r="16">
          <cell r="E16" t="str">
            <v>AYKUT ÖZER</v>
          </cell>
          <cell r="F16" t="str">
            <v>GAZİANTEP</v>
          </cell>
          <cell r="G16">
            <v>444</v>
          </cell>
          <cell r="H16">
            <v>470</v>
          </cell>
          <cell r="I16">
            <v>453</v>
          </cell>
          <cell r="J16">
            <v>470</v>
          </cell>
          <cell r="K16">
            <v>57</v>
          </cell>
        </row>
        <row r="17">
          <cell r="E17" t="str">
            <v>ADEM SOYDAN</v>
          </cell>
          <cell r="F17" t="str">
            <v>GAZİANTEP</v>
          </cell>
          <cell r="G17">
            <v>463</v>
          </cell>
          <cell r="H17">
            <v>442</v>
          </cell>
          <cell r="I17">
            <v>453</v>
          </cell>
          <cell r="J17">
            <v>463</v>
          </cell>
          <cell r="K17">
            <v>55</v>
          </cell>
        </row>
        <row r="18">
          <cell r="E18" t="str">
            <v>KERİM CAN YEŞİL</v>
          </cell>
          <cell r="F18" t="str">
            <v>GAZİANTEP</v>
          </cell>
          <cell r="G18" t="str">
            <v>X</v>
          </cell>
          <cell r="H18" t="str">
            <v>X</v>
          </cell>
          <cell r="I18">
            <v>457</v>
          </cell>
          <cell r="J18">
            <v>457</v>
          </cell>
          <cell r="K18">
            <v>54</v>
          </cell>
        </row>
        <row r="19">
          <cell r="E19" t="str">
            <v>ABDUL BAKİ İNAT</v>
          </cell>
          <cell r="F19" t="str">
            <v>OSMANİYE</v>
          </cell>
          <cell r="G19">
            <v>432</v>
          </cell>
          <cell r="H19">
            <v>453</v>
          </cell>
          <cell r="I19">
            <v>457</v>
          </cell>
          <cell r="J19">
            <v>457</v>
          </cell>
          <cell r="K19">
            <v>54</v>
          </cell>
        </row>
        <row r="20">
          <cell r="E20" t="str">
            <v>ALİ İHSAN ŞAHİN</v>
          </cell>
          <cell r="F20" t="str">
            <v>GAZİANTEP</v>
          </cell>
          <cell r="G20">
            <v>425</v>
          </cell>
          <cell r="H20">
            <v>437</v>
          </cell>
          <cell r="I20">
            <v>454</v>
          </cell>
          <cell r="J20">
            <v>454</v>
          </cell>
          <cell r="K20">
            <v>53</v>
          </cell>
        </row>
        <row r="21">
          <cell r="E21" t="str">
            <v>MEHMET YILMAZ</v>
          </cell>
          <cell r="F21" t="str">
            <v>GAZİANTEP</v>
          </cell>
          <cell r="G21">
            <v>450</v>
          </cell>
          <cell r="H21">
            <v>436</v>
          </cell>
          <cell r="I21">
            <v>362</v>
          </cell>
          <cell r="J21">
            <v>450</v>
          </cell>
          <cell r="K21">
            <v>52</v>
          </cell>
        </row>
        <row r="22">
          <cell r="E22" t="str">
            <v>MEHMET YÜKSEL</v>
          </cell>
          <cell r="F22" t="str">
            <v>OSMANİYE</v>
          </cell>
          <cell r="G22">
            <v>422</v>
          </cell>
          <cell r="H22">
            <v>417</v>
          </cell>
          <cell r="I22">
            <v>450</v>
          </cell>
          <cell r="J22">
            <v>450</v>
          </cell>
          <cell r="K22">
            <v>52</v>
          </cell>
        </row>
        <row r="23">
          <cell r="E23" t="str">
            <v>BARIŞ ÇELİK</v>
          </cell>
          <cell r="F23" t="str">
            <v>MERSİN</v>
          </cell>
          <cell r="G23">
            <v>420</v>
          </cell>
          <cell r="H23">
            <v>430</v>
          </cell>
          <cell r="I23">
            <v>448</v>
          </cell>
          <cell r="J23">
            <v>448</v>
          </cell>
          <cell r="K23">
            <v>52</v>
          </cell>
        </row>
        <row r="24">
          <cell r="E24" t="str">
            <v>YUNUS EMRE ÇAL</v>
          </cell>
          <cell r="F24" t="str">
            <v>MERSİN</v>
          </cell>
          <cell r="G24">
            <v>447</v>
          </cell>
          <cell r="H24">
            <v>415</v>
          </cell>
          <cell r="I24">
            <v>427</v>
          </cell>
          <cell r="J24">
            <v>447</v>
          </cell>
          <cell r="K24">
            <v>51</v>
          </cell>
        </row>
        <row r="25">
          <cell r="E25" t="str">
            <v>MUSTAFA KORAY DONBALOĞLU</v>
          </cell>
          <cell r="F25" t="str">
            <v>OSMANİYE</v>
          </cell>
          <cell r="G25">
            <v>417</v>
          </cell>
          <cell r="H25">
            <v>444</v>
          </cell>
          <cell r="I25">
            <v>435</v>
          </cell>
          <cell r="J25">
            <v>444</v>
          </cell>
          <cell r="K25">
            <v>51</v>
          </cell>
        </row>
        <row r="26">
          <cell r="E26" t="str">
            <v>YUNUS EMRE ÇAPAN</v>
          </cell>
          <cell r="F26" t="str">
            <v>GAZİANTEP</v>
          </cell>
          <cell r="G26" t="str">
            <v>X</v>
          </cell>
          <cell r="H26" t="str">
            <v>X</v>
          </cell>
          <cell r="I26">
            <v>444</v>
          </cell>
          <cell r="J26">
            <v>444</v>
          </cell>
          <cell r="K26">
            <v>51</v>
          </cell>
        </row>
        <row r="27">
          <cell r="E27" t="str">
            <v>EMİN DOĞUKAN YILMAZ</v>
          </cell>
          <cell r="F27" t="str">
            <v>ADANA</v>
          </cell>
          <cell r="G27">
            <v>418</v>
          </cell>
          <cell r="H27">
            <v>436</v>
          </cell>
          <cell r="I27">
            <v>430</v>
          </cell>
          <cell r="J27">
            <v>436</v>
          </cell>
          <cell r="K27">
            <v>49</v>
          </cell>
        </row>
        <row r="28">
          <cell r="E28" t="str">
            <v>YİĞİT CAN FAYZA</v>
          </cell>
          <cell r="F28" t="str">
            <v>ADANA</v>
          </cell>
          <cell r="G28">
            <v>392</v>
          </cell>
          <cell r="H28">
            <v>383</v>
          </cell>
          <cell r="I28">
            <v>436</v>
          </cell>
          <cell r="J28">
            <v>436</v>
          </cell>
          <cell r="K28">
            <v>49</v>
          </cell>
        </row>
        <row r="29">
          <cell r="E29" t="str">
            <v>SEMİH DEVE</v>
          </cell>
          <cell r="F29" t="str">
            <v>GAZİANTEP</v>
          </cell>
          <cell r="G29">
            <v>432</v>
          </cell>
          <cell r="H29">
            <v>432</v>
          </cell>
          <cell r="I29">
            <v>411</v>
          </cell>
          <cell r="J29">
            <v>432</v>
          </cell>
          <cell r="K29">
            <v>48</v>
          </cell>
        </row>
        <row r="30">
          <cell r="E30" t="str">
            <v>MUSA CAN KESER</v>
          </cell>
          <cell r="F30" t="str">
            <v>MERSİN</v>
          </cell>
          <cell r="G30">
            <v>405</v>
          </cell>
          <cell r="H30">
            <v>430</v>
          </cell>
          <cell r="I30" t="str">
            <v>0.43</v>
          </cell>
          <cell r="J30">
            <v>430</v>
          </cell>
          <cell r="K30">
            <v>47</v>
          </cell>
        </row>
        <row r="31">
          <cell r="E31" t="str">
            <v>MEHMET ŞAHİN SEZER</v>
          </cell>
          <cell r="F31" t="str">
            <v>GAZİANTEP</v>
          </cell>
          <cell r="G31">
            <v>424</v>
          </cell>
          <cell r="H31">
            <v>411</v>
          </cell>
          <cell r="I31">
            <v>402</v>
          </cell>
          <cell r="J31">
            <v>424</v>
          </cell>
          <cell r="K31">
            <v>46</v>
          </cell>
        </row>
        <row r="32">
          <cell r="E32" t="str">
            <v>MUHAMMED GÜVEN</v>
          </cell>
          <cell r="F32" t="str">
            <v>ADANA</v>
          </cell>
          <cell r="G32">
            <v>390</v>
          </cell>
          <cell r="H32">
            <v>323</v>
          </cell>
          <cell r="I32">
            <v>414</v>
          </cell>
          <cell r="J32">
            <v>414</v>
          </cell>
          <cell r="K32">
            <v>43</v>
          </cell>
        </row>
        <row r="33">
          <cell r="E33" t="str">
            <v>BERAT UÇUK</v>
          </cell>
          <cell r="F33" t="str">
            <v>ADANA</v>
          </cell>
          <cell r="G33">
            <v>410</v>
          </cell>
          <cell r="H33">
            <v>404</v>
          </cell>
          <cell r="I33" t="str">
            <v>X</v>
          </cell>
          <cell r="J33">
            <v>410</v>
          </cell>
          <cell r="K33">
            <v>42</v>
          </cell>
        </row>
        <row r="34">
          <cell r="E34" t="str">
            <v>MEHMET BERAT OĞUR</v>
          </cell>
          <cell r="F34" t="str">
            <v>GAZİANTEP</v>
          </cell>
          <cell r="G34">
            <v>382</v>
          </cell>
          <cell r="H34" t="str">
            <v>X</v>
          </cell>
          <cell r="I34">
            <v>410</v>
          </cell>
          <cell r="J34">
            <v>410</v>
          </cell>
          <cell r="K34">
            <v>42</v>
          </cell>
        </row>
        <row r="35">
          <cell r="E35" t="str">
            <v>MUHAMMET EREN AKGÜL</v>
          </cell>
          <cell r="F35" t="str">
            <v>GAZİANTEP</v>
          </cell>
          <cell r="G35">
            <v>409</v>
          </cell>
          <cell r="H35">
            <v>371</v>
          </cell>
          <cell r="I35">
            <v>396</v>
          </cell>
          <cell r="J35">
            <v>409</v>
          </cell>
          <cell r="K35">
            <v>42</v>
          </cell>
        </row>
        <row r="36">
          <cell r="E36" t="str">
            <v>COŞKUN CERİT</v>
          </cell>
          <cell r="F36" t="str">
            <v>ADANA</v>
          </cell>
          <cell r="G36">
            <v>370</v>
          </cell>
          <cell r="H36">
            <v>352</v>
          </cell>
          <cell r="I36">
            <v>402</v>
          </cell>
          <cell r="J36">
            <v>402</v>
          </cell>
          <cell r="K36">
            <v>40</v>
          </cell>
        </row>
        <row r="37">
          <cell r="E37" t="str">
            <v>HACI ALİ DOĞAN</v>
          </cell>
          <cell r="F37" t="str">
            <v>ADANA</v>
          </cell>
          <cell r="G37">
            <v>400</v>
          </cell>
          <cell r="H37">
            <v>402</v>
          </cell>
          <cell r="I37">
            <v>390</v>
          </cell>
          <cell r="J37">
            <v>402</v>
          </cell>
          <cell r="K37">
            <v>40</v>
          </cell>
        </row>
        <row r="38">
          <cell r="E38" t="str">
            <v>DORUK YILDIZ</v>
          </cell>
          <cell r="F38" t="str">
            <v>ADANA</v>
          </cell>
          <cell r="G38">
            <v>400</v>
          </cell>
          <cell r="H38">
            <v>385</v>
          </cell>
          <cell r="I38">
            <v>392</v>
          </cell>
          <cell r="J38">
            <v>400</v>
          </cell>
          <cell r="K38">
            <v>40</v>
          </cell>
        </row>
        <row r="39">
          <cell r="E39" t="str">
            <v>YASİN GÖRÜCÜ</v>
          </cell>
          <cell r="F39" t="str">
            <v>ADANA</v>
          </cell>
          <cell r="G39">
            <v>375</v>
          </cell>
          <cell r="H39" t="str">
            <v>X</v>
          </cell>
          <cell r="I39">
            <v>390</v>
          </cell>
          <cell r="J39">
            <v>390</v>
          </cell>
          <cell r="K39">
            <v>38</v>
          </cell>
        </row>
        <row r="40">
          <cell r="E40" t="str">
            <v>ALİ YILMAZ BAŞLI</v>
          </cell>
          <cell r="F40" t="str">
            <v>ADANA</v>
          </cell>
          <cell r="G40">
            <v>380</v>
          </cell>
          <cell r="H40">
            <v>371</v>
          </cell>
          <cell r="I40">
            <v>383</v>
          </cell>
          <cell r="J40">
            <v>383</v>
          </cell>
          <cell r="K40">
            <v>36</v>
          </cell>
        </row>
        <row r="41">
          <cell r="E41" t="str">
            <v>ARDA DOĞAN</v>
          </cell>
          <cell r="F41" t="str">
            <v>ADANA</v>
          </cell>
          <cell r="G41">
            <v>380</v>
          </cell>
          <cell r="H41" t="str">
            <v>X</v>
          </cell>
          <cell r="I41">
            <v>324</v>
          </cell>
          <cell r="J41">
            <v>380</v>
          </cell>
          <cell r="K41">
            <v>36</v>
          </cell>
        </row>
        <row r="42">
          <cell r="E42" t="str">
            <v>EFE ÖTER</v>
          </cell>
          <cell r="F42" t="str">
            <v>ADANA</v>
          </cell>
          <cell r="G42">
            <v>240</v>
          </cell>
          <cell r="H42">
            <v>339</v>
          </cell>
          <cell r="I42">
            <v>372</v>
          </cell>
          <cell r="J42">
            <v>372</v>
          </cell>
          <cell r="K42">
            <v>34</v>
          </cell>
        </row>
        <row r="43">
          <cell r="E43" t="str">
            <v>MUHAMMET BATURAY DAŞCI</v>
          </cell>
          <cell r="F43" t="str">
            <v>OSMANİYE</v>
          </cell>
          <cell r="G43">
            <v>336</v>
          </cell>
          <cell r="H43">
            <v>312</v>
          </cell>
          <cell r="I43">
            <v>361</v>
          </cell>
          <cell r="J43">
            <v>361</v>
          </cell>
          <cell r="K43">
            <v>32</v>
          </cell>
        </row>
        <row r="44">
          <cell r="E44" t="str">
            <v>ÇINAR ALİ KARAGÖZ</v>
          </cell>
          <cell r="F44" t="str">
            <v>MERSİN</v>
          </cell>
          <cell r="G44">
            <v>352</v>
          </cell>
          <cell r="H44">
            <v>344</v>
          </cell>
          <cell r="I44">
            <v>324</v>
          </cell>
          <cell r="J44">
            <v>352</v>
          </cell>
          <cell r="K44">
            <v>30</v>
          </cell>
        </row>
        <row r="45">
          <cell r="E45" t="str">
            <v>BARAN KAYA</v>
          </cell>
          <cell r="F45" t="str">
            <v>MERSİN</v>
          </cell>
          <cell r="G45">
            <v>301</v>
          </cell>
          <cell r="H45">
            <v>301</v>
          </cell>
          <cell r="I45" t="str">
            <v>X</v>
          </cell>
          <cell r="J45">
            <v>301</v>
          </cell>
          <cell r="K45">
            <v>21</v>
          </cell>
        </row>
        <row r="46">
          <cell r="E46" t="str">
            <v>YİĞİT ALİ ÖZADANALI</v>
          </cell>
          <cell r="F46" t="str">
            <v>ADANA</v>
          </cell>
          <cell r="G46">
            <v>270</v>
          </cell>
          <cell r="H46">
            <v>223</v>
          </cell>
          <cell r="I46">
            <v>240</v>
          </cell>
          <cell r="J46">
            <v>270</v>
          </cell>
          <cell r="K46">
            <v>17</v>
          </cell>
        </row>
        <row r="47">
          <cell r="E47" t="str">
            <v>MEHMET METE BAYIR</v>
          </cell>
          <cell r="F47" t="str">
            <v>GAZİANTEP</v>
          </cell>
          <cell r="J47" t="str">
            <v>DNS</v>
          </cell>
          <cell r="K47">
            <v>0</v>
          </cell>
        </row>
        <row r="48">
          <cell r="E48" t="str">
            <v/>
          </cell>
          <cell r="F48" t="str">
            <v/>
          </cell>
          <cell r="J48" t="str">
            <v/>
          </cell>
          <cell r="K48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4">
        <row r="8">
          <cell r="E8" t="str">
            <v/>
          </cell>
          <cell r="F8" t="str">
            <v/>
          </cell>
          <cell r="Z8" t="str">
            <v>OSMANİYE</v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Z9" t="str">
            <v>ADANA</v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Z10" t="str">
            <v>ADANA</v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Z11" t="str">
            <v>OSMANİYE</v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Z12" t="str">
            <v>ADANA</v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Z13" t="str">
            <v>MERSİN</v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Z14" t="str">
            <v>GAZİANTEP</v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Z15" t="str">
            <v>ADANA</v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Z16" t="str">
            <v>GAZİANTEP</v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Z17" t="str">
            <v>GAZİANTEP</v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Z18" t="str">
            <v>GAZİANTEP</v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Z19" t="str">
            <v>ADANA</v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Z20" t="str">
            <v>ADANA</v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Z21" t="str">
            <v>MERSİN</v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Z22" t="str">
            <v>GAZİANTEP</v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Z23" t="str">
            <v>OSMANİYE</v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Z24" t="str">
            <v>ADANA</v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Z25" t="str">
            <v>GAZİANTEP</v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Z26" t="str">
            <v>GAZİANTEP</v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5" refreshError="1"/>
      <sheetData sheetId="16">
        <row r="8">
          <cell r="E8" t="str">
            <v>BARAN KAYA</v>
          </cell>
          <cell r="F8" t="str">
            <v>MERSİN</v>
          </cell>
          <cell r="I8">
            <v>3420</v>
          </cell>
          <cell r="J8">
            <v>3420</v>
          </cell>
          <cell r="K8">
            <v>90</v>
          </cell>
        </row>
        <row r="9">
          <cell r="E9" t="str">
            <v/>
          </cell>
          <cell r="F9" t="str">
            <v/>
          </cell>
          <cell r="K9" t="str">
            <v xml:space="preserve"> </v>
          </cell>
        </row>
        <row r="10">
          <cell r="K10" t="str">
            <v xml:space="preserve"> </v>
          </cell>
        </row>
        <row r="11">
          <cell r="K11" t="str">
            <v xml:space="preserve"> </v>
          </cell>
        </row>
        <row r="12">
          <cell r="K12" t="str">
            <v xml:space="preserve"> </v>
          </cell>
        </row>
        <row r="13">
          <cell r="K13" t="str">
            <v xml:space="preserve"> </v>
          </cell>
        </row>
        <row r="14">
          <cell r="K14" t="str">
            <v xml:space="preserve"> </v>
          </cell>
        </row>
        <row r="15"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7">
        <row r="8">
          <cell r="E8" t="str">
            <v>YİĞİT CAN FAYZA</v>
          </cell>
          <cell r="F8" t="str">
            <v>ADANA</v>
          </cell>
          <cell r="G8">
            <v>3597</v>
          </cell>
          <cell r="H8">
            <v>3454</v>
          </cell>
          <cell r="I8">
            <v>3526</v>
          </cell>
          <cell r="J8">
            <v>3597</v>
          </cell>
          <cell r="K8">
            <v>91</v>
          </cell>
        </row>
        <row r="9">
          <cell r="E9" t="str">
            <v>TALHA TUNÇER</v>
          </cell>
          <cell r="F9" t="str">
            <v>ADANA</v>
          </cell>
          <cell r="G9">
            <v>1726</v>
          </cell>
          <cell r="H9" t="str">
            <v>X</v>
          </cell>
          <cell r="I9">
            <v>1736</v>
          </cell>
          <cell r="J9">
            <v>1736</v>
          </cell>
          <cell r="K9">
            <v>54</v>
          </cell>
        </row>
        <row r="10">
          <cell r="E10" t="str">
            <v>YUNUS EMRE ÇAL</v>
          </cell>
          <cell r="F10" t="str">
            <v>MERSİN</v>
          </cell>
          <cell r="G10">
            <v>1594</v>
          </cell>
          <cell r="H10" t="str">
            <v>X</v>
          </cell>
          <cell r="I10" t="str">
            <v>X</v>
          </cell>
          <cell r="J10">
            <v>1594</v>
          </cell>
          <cell r="K10">
            <v>48</v>
          </cell>
        </row>
        <row r="11">
          <cell r="E11" t="str">
            <v>COŞKUN CERİT</v>
          </cell>
          <cell r="F11" t="str">
            <v>ADANA</v>
          </cell>
          <cell r="G11">
            <v>1028</v>
          </cell>
          <cell r="H11">
            <v>1207</v>
          </cell>
          <cell r="I11">
            <v>1168</v>
          </cell>
          <cell r="J11">
            <v>1207</v>
          </cell>
          <cell r="K11">
            <v>33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m.Eng"/>
      <sheetName val="800m."/>
      <sheetName val="15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2008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EYLÜL CEREN CANFES</v>
          </cell>
          <cell r="E8" t="str">
            <v>ADANA</v>
          </cell>
          <cell r="F8">
            <v>890</v>
          </cell>
          <cell r="G8">
            <v>82</v>
          </cell>
        </row>
        <row r="9">
          <cell r="D9" t="str">
            <v>GAMZE CANBOLAT</v>
          </cell>
          <cell r="E9" t="str">
            <v>ADANA</v>
          </cell>
          <cell r="F9">
            <v>891</v>
          </cell>
          <cell r="G9">
            <v>81</v>
          </cell>
        </row>
        <row r="10">
          <cell r="D10" t="str">
            <v>MERYEM YAMAN</v>
          </cell>
          <cell r="E10" t="str">
            <v>MERSİN</v>
          </cell>
          <cell r="F10">
            <v>893</v>
          </cell>
          <cell r="G10">
            <v>81</v>
          </cell>
        </row>
        <row r="11">
          <cell r="D11" t="str">
            <v>RANA GÖBEKLİ</v>
          </cell>
          <cell r="E11" t="str">
            <v>ADANA</v>
          </cell>
          <cell r="F11">
            <v>894</v>
          </cell>
          <cell r="G11">
            <v>81</v>
          </cell>
        </row>
        <row r="12">
          <cell r="D12" t="str">
            <v>SUDENAZ ÜNLÜBAL</v>
          </cell>
          <cell r="E12" t="str">
            <v>ADANA</v>
          </cell>
          <cell r="F12">
            <v>906</v>
          </cell>
          <cell r="G12">
            <v>78</v>
          </cell>
        </row>
        <row r="13">
          <cell r="D13" t="str">
            <v>ESMANUR ŞAHBUDAK</v>
          </cell>
          <cell r="E13" t="str">
            <v>GAZİANTEP</v>
          </cell>
          <cell r="F13">
            <v>908</v>
          </cell>
          <cell r="G13">
            <v>78</v>
          </cell>
        </row>
        <row r="14">
          <cell r="D14" t="str">
            <v>YAĞMUR UZMAN</v>
          </cell>
          <cell r="E14" t="str">
            <v>ADANA</v>
          </cell>
          <cell r="F14">
            <v>920</v>
          </cell>
          <cell r="G14">
            <v>76</v>
          </cell>
        </row>
        <row r="15">
          <cell r="D15" t="str">
            <v>DAMLA AKINCI</v>
          </cell>
          <cell r="E15" t="str">
            <v>ADANA</v>
          </cell>
          <cell r="F15">
            <v>950</v>
          </cell>
          <cell r="G15">
            <v>70</v>
          </cell>
        </row>
        <row r="16">
          <cell r="D16" t="str">
            <v>CEREN KIRIŞ</v>
          </cell>
          <cell r="E16" t="str">
            <v>MERSİN</v>
          </cell>
          <cell r="F16">
            <v>962</v>
          </cell>
          <cell r="G16">
            <v>67</v>
          </cell>
        </row>
        <row r="17">
          <cell r="D17" t="str">
            <v>AYGÜL BİLBAY</v>
          </cell>
          <cell r="E17" t="str">
            <v>GAZİANTEP</v>
          </cell>
          <cell r="F17">
            <v>963</v>
          </cell>
          <cell r="G17">
            <v>67</v>
          </cell>
        </row>
        <row r="18">
          <cell r="D18" t="str">
            <v>ADILE KAYA</v>
          </cell>
          <cell r="E18" t="str">
            <v>GAZİANTEP</v>
          </cell>
          <cell r="F18">
            <v>971</v>
          </cell>
          <cell r="G18">
            <v>65</v>
          </cell>
        </row>
        <row r="19">
          <cell r="D19" t="str">
            <v>FATMA NUR BAYRAMOĞLU</v>
          </cell>
          <cell r="E19" t="str">
            <v>MERSİN</v>
          </cell>
          <cell r="F19">
            <v>1002</v>
          </cell>
          <cell r="G19">
            <v>59</v>
          </cell>
        </row>
        <row r="20">
          <cell r="D20" t="str">
            <v>RABİNAZ GÖÇER</v>
          </cell>
          <cell r="E20" t="str">
            <v>MERSİN</v>
          </cell>
          <cell r="F20">
            <v>1004</v>
          </cell>
          <cell r="G20">
            <v>59</v>
          </cell>
        </row>
        <row r="21">
          <cell r="D21" t="str">
            <v>BÜŞRA İNAN</v>
          </cell>
          <cell r="E21" t="str">
            <v>MERSİN</v>
          </cell>
          <cell r="F21">
            <v>1009</v>
          </cell>
          <cell r="G21">
            <v>58</v>
          </cell>
        </row>
        <row r="22">
          <cell r="D22" t="str">
            <v>CEMRE NUR KONAK</v>
          </cell>
          <cell r="E22" t="str">
            <v>MERSİN</v>
          </cell>
          <cell r="F22">
            <v>1022</v>
          </cell>
          <cell r="G22">
            <v>55</v>
          </cell>
        </row>
        <row r="23">
          <cell r="D23" t="str">
            <v>SUDENAZ PEKACAR</v>
          </cell>
          <cell r="E23" t="str">
            <v>MERSİN</v>
          </cell>
          <cell r="F23">
            <v>1031</v>
          </cell>
          <cell r="G23">
            <v>53</v>
          </cell>
        </row>
        <row r="24">
          <cell r="D24" t="str">
            <v>MELEK NAZ DUMAN</v>
          </cell>
          <cell r="E24" t="str">
            <v>MERSİN</v>
          </cell>
          <cell r="F24">
            <v>1035</v>
          </cell>
          <cell r="G24">
            <v>53</v>
          </cell>
        </row>
        <row r="25">
          <cell r="D25" t="str">
            <v>FADİME GEÇER</v>
          </cell>
          <cell r="E25" t="str">
            <v>MERSİN</v>
          </cell>
          <cell r="F25">
            <v>1036</v>
          </cell>
          <cell r="G25">
            <v>52</v>
          </cell>
        </row>
        <row r="26">
          <cell r="D26" t="str">
            <v>ZOZAN ÜREK</v>
          </cell>
          <cell r="E26" t="str">
            <v>MERSİN</v>
          </cell>
          <cell r="F26">
            <v>1095</v>
          </cell>
          <cell r="G26">
            <v>41</v>
          </cell>
        </row>
        <row r="27">
          <cell r="D27" t="str">
            <v>CEMGİL KARAKAŞ</v>
          </cell>
          <cell r="E27" t="str">
            <v>ADANA</v>
          </cell>
          <cell r="F27" t="str">
            <v>DNS</v>
          </cell>
          <cell r="G27" t="str">
            <v>0</v>
          </cell>
        </row>
        <row r="28">
          <cell r="D28" t="str">
            <v>GÜLHANNUR AVCI</v>
          </cell>
          <cell r="E28" t="str">
            <v>OSMANİYE</v>
          </cell>
          <cell r="F28" t="str">
            <v>DNS</v>
          </cell>
          <cell r="G28" t="str">
            <v>0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AYŞEGÜL KILIÇ</v>
          </cell>
          <cell r="E8" t="str">
            <v>MERSİN</v>
          </cell>
          <cell r="F8">
            <v>1098</v>
          </cell>
          <cell r="G8">
            <v>88</v>
          </cell>
        </row>
        <row r="9">
          <cell r="D9" t="str">
            <v>EŞŞE ÇAĞLA KARALTI</v>
          </cell>
          <cell r="E9" t="str">
            <v>MERSİN</v>
          </cell>
          <cell r="F9">
            <v>1184</v>
          </cell>
          <cell r="G9">
            <v>71</v>
          </cell>
        </row>
        <row r="10">
          <cell r="D10" t="str">
            <v>ŞERİFE NUR ERTEM</v>
          </cell>
          <cell r="E10" t="str">
            <v>MERSİN</v>
          </cell>
          <cell r="F10">
            <v>1226</v>
          </cell>
          <cell r="G10">
            <v>62</v>
          </cell>
        </row>
        <row r="11">
          <cell r="D11" t="str">
            <v>NİSA NUR AVCI</v>
          </cell>
          <cell r="E11" t="str">
            <v>GAZİANTEP</v>
          </cell>
          <cell r="F11">
            <v>1230</v>
          </cell>
          <cell r="G11">
            <v>62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D8" t="str">
            <v>ALEYNA DURAK</v>
          </cell>
          <cell r="E8" t="str">
            <v>MERSİN</v>
          </cell>
          <cell r="F8">
            <v>1293</v>
          </cell>
          <cell r="G8">
            <v>100</v>
          </cell>
        </row>
        <row r="9">
          <cell r="D9" t="str">
            <v>BİRGÜL SAL</v>
          </cell>
          <cell r="E9" t="str">
            <v>MERSİN</v>
          </cell>
          <cell r="F9">
            <v>1369</v>
          </cell>
          <cell r="G9">
            <v>86</v>
          </cell>
        </row>
        <row r="10">
          <cell r="D10" t="str">
            <v>YAREN ÇEVİK</v>
          </cell>
          <cell r="E10" t="str">
            <v>ADANA</v>
          </cell>
          <cell r="F10" t="str">
            <v>DNF</v>
          </cell>
          <cell r="G10" t="str">
            <v>0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D8" t="str">
            <v>GÜLCAN BAYRAM</v>
          </cell>
          <cell r="E8" t="str">
            <v>GAZİANTEP</v>
          </cell>
          <cell r="F8">
            <v>23186</v>
          </cell>
          <cell r="G8">
            <v>43</v>
          </cell>
        </row>
        <row r="9">
          <cell r="D9" t="str">
            <v>MEDİNE GÖKÇÜL</v>
          </cell>
          <cell r="E9" t="str">
            <v>MERSİN</v>
          </cell>
          <cell r="F9">
            <v>23465</v>
          </cell>
          <cell r="G9">
            <v>39</v>
          </cell>
        </row>
        <row r="10">
          <cell r="D10" t="str">
            <v>SUDE NUR DİSYAPAN</v>
          </cell>
          <cell r="E10" t="str">
            <v>GAZİANTEP</v>
          </cell>
          <cell r="F10">
            <v>23474</v>
          </cell>
          <cell r="G10">
            <v>39</v>
          </cell>
        </row>
        <row r="11">
          <cell r="D11" t="str">
            <v>EŞŞE ÇAĞLA KARATLI</v>
          </cell>
          <cell r="E11" t="str">
            <v>MERSİN</v>
          </cell>
          <cell r="F11" t="str">
            <v>DNS</v>
          </cell>
          <cell r="G11" t="str">
            <v>0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RABİNAZ GÖÇER</v>
          </cell>
          <cell r="F8" t="str">
            <v>MERSİN</v>
          </cell>
          <cell r="G8">
            <v>804</v>
          </cell>
          <cell r="H8">
            <v>784</v>
          </cell>
          <cell r="I8">
            <v>830</v>
          </cell>
          <cell r="J8">
            <v>830</v>
          </cell>
          <cell r="K8">
            <v>62</v>
          </cell>
        </row>
        <row r="9">
          <cell r="E9" t="str">
            <v>BİRGÜL SAL</v>
          </cell>
          <cell r="F9" t="str">
            <v>MERSİN</v>
          </cell>
          <cell r="G9">
            <v>711</v>
          </cell>
          <cell r="H9">
            <v>695</v>
          </cell>
          <cell r="I9">
            <v>676</v>
          </cell>
          <cell r="J9">
            <v>711</v>
          </cell>
          <cell r="K9">
            <v>54</v>
          </cell>
        </row>
        <row r="10">
          <cell r="E10" t="str">
            <v>FADİME GEÇER</v>
          </cell>
          <cell r="F10" t="str">
            <v>MERSİN</v>
          </cell>
          <cell r="G10">
            <v>551</v>
          </cell>
          <cell r="H10">
            <v>684</v>
          </cell>
          <cell r="I10">
            <v>619</v>
          </cell>
          <cell r="J10">
            <v>684</v>
          </cell>
          <cell r="K10">
            <v>52</v>
          </cell>
        </row>
        <row r="11">
          <cell r="E11" t="str">
            <v>BÜŞRA İNAN</v>
          </cell>
          <cell r="F11" t="str">
            <v>MERSİN</v>
          </cell>
          <cell r="G11">
            <v>574</v>
          </cell>
          <cell r="H11">
            <v>627</v>
          </cell>
          <cell r="I11">
            <v>669</v>
          </cell>
          <cell r="J11">
            <v>669</v>
          </cell>
          <cell r="K11">
            <v>51</v>
          </cell>
        </row>
        <row r="12">
          <cell r="E12" t="str">
            <v>MERYEM YAMAN</v>
          </cell>
          <cell r="F12" t="str">
            <v>MERSİN</v>
          </cell>
          <cell r="G12">
            <v>669</v>
          </cell>
          <cell r="H12" t="str">
            <v>X</v>
          </cell>
          <cell r="I12">
            <v>603</v>
          </cell>
          <cell r="J12">
            <v>669</v>
          </cell>
          <cell r="K12">
            <v>51</v>
          </cell>
        </row>
        <row r="13">
          <cell r="E13" t="str">
            <v>ŞERİFE NUR ERTEM</v>
          </cell>
          <cell r="F13" t="str">
            <v>MERSİN</v>
          </cell>
          <cell r="G13">
            <v>618</v>
          </cell>
          <cell r="H13">
            <v>646</v>
          </cell>
          <cell r="I13">
            <v>579</v>
          </cell>
          <cell r="J13">
            <v>646</v>
          </cell>
          <cell r="K13">
            <v>49</v>
          </cell>
        </row>
        <row r="14">
          <cell r="E14" t="str">
            <v>MEDİNE GÖKÇÜL</v>
          </cell>
          <cell r="F14" t="str">
            <v>MERSİN</v>
          </cell>
          <cell r="G14">
            <v>612</v>
          </cell>
          <cell r="H14">
            <v>516</v>
          </cell>
          <cell r="I14">
            <v>496</v>
          </cell>
          <cell r="J14">
            <v>612</v>
          </cell>
          <cell r="K14">
            <v>47</v>
          </cell>
        </row>
        <row r="15">
          <cell r="E15" t="str">
            <v>ADILE KAYA</v>
          </cell>
          <cell r="F15" t="str">
            <v>GAZİANTEP</v>
          </cell>
          <cell r="G15">
            <v>564</v>
          </cell>
          <cell r="H15">
            <v>586</v>
          </cell>
          <cell r="I15">
            <v>572</v>
          </cell>
          <cell r="J15">
            <v>586</v>
          </cell>
          <cell r="K15">
            <v>45</v>
          </cell>
        </row>
        <row r="16">
          <cell r="E16" t="str">
            <v>EYLÜL CEREN CANFES</v>
          </cell>
          <cell r="F16" t="str">
            <v>ADANA</v>
          </cell>
          <cell r="G16">
            <v>570</v>
          </cell>
          <cell r="H16">
            <v>570</v>
          </cell>
          <cell r="I16">
            <v>529</v>
          </cell>
          <cell r="J16">
            <v>570</v>
          </cell>
          <cell r="K16">
            <v>44</v>
          </cell>
        </row>
        <row r="17">
          <cell r="E17" t="str">
            <v>CEREN KIRIŞ</v>
          </cell>
          <cell r="F17" t="str">
            <v>MERSİN</v>
          </cell>
          <cell r="G17">
            <v>442</v>
          </cell>
          <cell r="H17">
            <v>521</v>
          </cell>
          <cell r="I17">
            <v>567</v>
          </cell>
          <cell r="J17">
            <v>567</v>
          </cell>
          <cell r="K17">
            <v>44</v>
          </cell>
        </row>
        <row r="18">
          <cell r="E18" t="str">
            <v>NİSANUR AVCI</v>
          </cell>
          <cell r="F18" t="str">
            <v>GAZİANTEP</v>
          </cell>
          <cell r="G18">
            <v>557</v>
          </cell>
          <cell r="H18">
            <v>542</v>
          </cell>
          <cell r="I18">
            <v>543</v>
          </cell>
          <cell r="J18">
            <v>557</v>
          </cell>
          <cell r="K18">
            <v>43</v>
          </cell>
        </row>
        <row r="19">
          <cell r="E19" t="str">
            <v>EŞŞE ÇAĞLA KARALTI</v>
          </cell>
          <cell r="F19" t="str">
            <v>MERSİN</v>
          </cell>
          <cell r="G19">
            <v>538</v>
          </cell>
          <cell r="H19">
            <v>540</v>
          </cell>
          <cell r="I19">
            <v>499</v>
          </cell>
          <cell r="J19">
            <v>540</v>
          </cell>
          <cell r="K19">
            <v>42</v>
          </cell>
        </row>
        <row r="20">
          <cell r="E20" t="str">
            <v>AYGÜL BİLBAY</v>
          </cell>
          <cell r="F20" t="str">
            <v>GAZİANTEP</v>
          </cell>
          <cell r="G20" t="str">
            <v>X</v>
          </cell>
          <cell r="H20">
            <v>512</v>
          </cell>
          <cell r="I20" t="str">
            <v>X</v>
          </cell>
          <cell r="J20">
            <v>512</v>
          </cell>
          <cell r="K20">
            <v>40</v>
          </cell>
        </row>
        <row r="21">
          <cell r="E21" t="str">
            <v>GAMZE CANBOLAT</v>
          </cell>
          <cell r="F21" t="str">
            <v>ADANA</v>
          </cell>
          <cell r="G21">
            <v>403</v>
          </cell>
          <cell r="H21" t="str">
            <v>X</v>
          </cell>
          <cell r="I21" t="str">
            <v>X</v>
          </cell>
          <cell r="J21">
            <v>403</v>
          </cell>
          <cell r="K21">
            <v>33</v>
          </cell>
        </row>
        <row r="22">
          <cell r="E22" t="str">
            <v>GÜLHANNUR AVCI</v>
          </cell>
          <cell r="F22" t="str">
            <v>OSMANİYE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DNS</v>
          </cell>
          <cell r="K22">
            <v>0</v>
          </cell>
        </row>
        <row r="23">
          <cell r="E23" t="str">
            <v>GÜLCAN BAYRAM</v>
          </cell>
          <cell r="F23" t="str">
            <v>GAZİANTEP</v>
          </cell>
          <cell r="G23" t="str">
            <v>X</v>
          </cell>
          <cell r="H23" t="str">
            <v>X</v>
          </cell>
          <cell r="I23" t="str">
            <v>X</v>
          </cell>
          <cell r="J23" t="str">
            <v>DNS</v>
          </cell>
          <cell r="K23">
            <v>0</v>
          </cell>
        </row>
        <row r="24">
          <cell r="E24" t="str">
            <v>SUDE NUR DİSYAPAN</v>
          </cell>
          <cell r="F24" t="str">
            <v>GAZİANTEP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DNS</v>
          </cell>
          <cell r="K24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SUDENAZ PEKACAR</v>
          </cell>
          <cell r="F8" t="str">
            <v>MERSİN</v>
          </cell>
          <cell r="G8">
            <v>2182</v>
          </cell>
          <cell r="H8">
            <v>2144</v>
          </cell>
          <cell r="I8">
            <v>2439</v>
          </cell>
          <cell r="J8">
            <v>2439</v>
          </cell>
          <cell r="K8">
            <v>63</v>
          </cell>
        </row>
        <row r="9">
          <cell r="E9" t="str">
            <v>ALEYNA DURAK</v>
          </cell>
          <cell r="F9" t="str">
            <v>MERSİN</v>
          </cell>
          <cell r="G9" t="str">
            <v>X</v>
          </cell>
          <cell r="H9">
            <v>188</v>
          </cell>
          <cell r="I9">
            <v>2196</v>
          </cell>
          <cell r="J9">
            <v>2196</v>
          </cell>
          <cell r="K9">
            <v>58</v>
          </cell>
        </row>
        <row r="10">
          <cell r="E10" t="str">
            <v>AYŞEGÜL KILIÇ</v>
          </cell>
          <cell r="F10" t="str">
            <v>MERSİN</v>
          </cell>
          <cell r="G10">
            <v>1756</v>
          </cell>
          <cell r="H10">
            <v>1811</v>
          </cell>
          <cell r="I10" t="str">
            <v>X</v>
          </cell>
          <cell r="J10">
            <v>1811</v>
          </cell>
          <cell r="K10">
            <v>49</v>
          </cell>
        </row>
        <row r="11">
          <cell r="E11" t="str">
            <v>ESMANUR ŞAHBUDAK</v>
          </cell>
          <cell r="F11" t="str">
            <v>GAZİANTEP</v>
          </cell>
          <cell r="G11">
            <v>1098</v>
          </cell>
          <cell r="H11">
            <v>992</v>
          </cell>
          <cell r="I11">
            <v>1540</v>
          </cell>
          <cell r="J11">
            <v>1540</v>
          </cell>
          <cell r="K11">
            <v>42</v>
          </cell>
        </row>
        <row r="12">
          <cell r="E12" t="str">
            <v>SUDENAZ ÜNLÜBAL</v>
          </cell>
          <cell r="F12" t="str">
            <v>ADANA</v>
          </cell>
          <cell r="G12" t="str">
            <v>X</v>
          </cell>
          <cell r="H12">
            <v>1494</v>
          </cell>
          <cell r="I12" t="str">
            <v>X</v>
          </cell>
          <cell r="J12">
            <v>1494</v>
          </cell>
          <cell r="K12">
            <v>40</v>
          </cell>
        </row>
        <row r="13">
          <cell r="E13" t="str">
            <v>YAĞMUR UZMAN</v>
          </cell>
          <cell r="F13" t="str">
            <v>ADANA</v>
          </cell>
          <cell r="G13">
            <v>939</v>
          </cell>
          <cell r="H13">
            <v>947</v>
          </cell>
          <cell r="I13">
            <v>1104</v>
          </cell>
          <cell r="J13">
            <v>1104</v>
          </cell>
          <cell r="K13">
            <v>24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 refreshError="1"/>
      <sheetData sheetId="12">
        <row r="8">
          <cell r="E8" t="str">
            <v>YAREN ÇEVİK</v>
          </cell>
          <cell r="F8" t="str">
            <v>ADANA</v>
          </cell>
          <cell r="G8" t="str">
            <v>X</v>
          </cell>
          <cell r="H8">
            <v>449</v>
          </cell>
          <cell r="I8">
            <v>476</v>
          </cell>
          <cell r="J8">
            <v>476</v>
          </cell>
          <cell r="K8">
            <v>74</v>
          </cell>
        </row>
        <row r="9">
          <cell r="E9" t="str">
            <v>SUDENAZ ÜNLÜBAL</v>
          </cell>
          <cell r="F9" t="str">
            <v>ADANA</v>
          </cell>
          <cell r="G9">
            <v>472</v>
          </cell>
          <cell r="H9">
            <v>450</v>
          </cell>
          <cell r="I9">
            <v>440</v>
          </cell>
          <cell r="J9">
            <v>472</v>
          </cell>
          <cell r="K9">
            <v>73</v>
          </cell>
        </row>
        <row r="10">
          <cell r="E10" t="str">
            <v>ALEYNA DURAK</v>
          </cell>
          <cell r="F10" t="str">
            <v>MERSİN</v>
          </cell>
          <cell r="G10">
            <v>458</v>
          </cell>
          <cell r="H10">
            <v>446</v>
          </cell>
          <cell r="I10">
            <v>451</v>
          </cell>
          <cell r="J10">
            <v>458</v>
          </cell>
          <cell r="K10">
            <v>69</v>
          </cell>
        </row>
        <row r="11">
          <cell r="E11" t="str">
            <v>EYLÜL CEREN CANFES</v>
          </cell>
          <cell r="F11" t="str">
            <v>ADANA</v>
          </cell>
          <cell r="G11">
            <v>452</v>
          </cell>
          <cell r="H11">
            <v>450</v>
          </cell>
          <cell r="I11">
            <v>440</v>
          </cell>
          <cell r="J11">
            <v>452</v>
          </cell>
          <cell r="K11">
            <v>68</v>
          </cell>
        </row>
        <row r="12">
          <cell r="E12" t="str">
            <v>YAĞMUR UZMAN</v>
          </cell>
          <cell r="F12" t="str">
            <v>ADANA</v>
          </cell>
          <cell r="G12">
            <v>449</v>
          </cell>
          <cell r="H12">
            <v>440</v>
          </cell>
          <cell r="I12">
            <v>451</v>
          </cell>
          <cell r="J12">
            <v>451</v>
          </cell>
          <cell r="K12">
            <v>67</v>
          </cell>
        </row>
        <row r="13">
          <cell r="E13" t="str">
            <v>RANA GÖBEKLİ</v>
          </cell>
          <cell r="F13" t="str">
            <v>ADANA</v>
          </cell>
          <cell r="G13">
            <v>447</v>
          </cell>
          <cell r="H13">
            <v>424</v>
          </cell>
          <cell r="I13">
            <v>439</v>
          </cell>
          <cell r="J13">
            <v>447</v>
          </cell>
          <cell r="K13">
            <v>66</v>
          </cell>
        </row>
        <row r="14">
          <cell r="E14" t="str">
            <v>FADİME GEÇER</v>
          </cell>
          <cell r="F14" t="str">
            <v>MERSİN</v>
          </cell>
          <cell r="G14">
            <v>335</v>
          </cell>
          <cell r="H14">
            <v>438</v>
          </cell>
          <cell r="I14">
            <v>400</v>
          </cell>
          <cell r="J14">
            <v>438</v>
          </cell>
          <cell r="K14">
            <v>64</v>
          </cell>
        </row>
        <row r="15">
          <cell r="E15" t="str">
            <v>ESMANUR ŞAHBUDAK</v>
          </cell>
          <cell r="F15" t="str">
            <v>GAZİANTEP</v>
          </cell>
          <cell r="G15">
            <v>433</v>
          </cell>
          <cell r="H15">
            <v>394</v>
          </cell>
          <cell r="I15">
            <v>427</v>
          </cell>
          <cell r="J15">
            <v>433</v>
          </cell>
          <cell r="K15">
            <v>63</v>
          </cell>
        </row>
        <row r="16">
          <cell r="E16" t="str">
            <v>MERYEM YAMAN</v>
          </cell>
          <cell r="F16" t="str">
            <v>MERSİN</v>
          </cell>
          <cell r="G16">
            <v>422</v>
          </cell>
          <cell r="H16">
            <v>386</v>
          </cell>
          <cell r="I16">
            <v>431</v>
          </cell>
          <cell r="J16">
            <v>431</v>
          </cell>
          <cell r="K16">
            <v>62</v>
          </cell>
        </row>
        <row r="17">
          <cell r="E17" t="str">
            <v>AYŞEGÜL KILIÇ</v>
          </cell>
          <cell r="F17" t="str">
            <v>MERSİN</v>
          </cell>
          <cell r="G17" t="str">
            <v>X</v>
          </cell>
          <cell r="H17">
            <v>427</v>
          </cell>
          <cell r="I17">
            <v>427</v>
          </cell>
          <cell r="J17">
            <v>427</v>
          </cell>
          <cell r="K17">
            <v>61</v>
          </cell>
        </row>
        <row r="18">
          <cell r="E18" t="str">
            <v>RABİNAZ GÖÇER</v>
          </cell>
          <cell r="F18" t="str">
            <v>MERSİN</v>
          </cell>
          <cell r="G18">
            <v>321</v>
          </cell>
          <cell r="H18">
            <v>344</v>
          </cell>
          <cell r="I18">
            <v>400</v>
          </cell>
          <cell r="J18">
            <v>400</v>
          </cell>
          <cell r="K18">
            <v>55</v>
          </cell>
        </row>
        <row r="19">
          <cell r="E19" t="str">
            <v>EŞŞE ÇAĞLA KARALTI</v>
          </cell>
          <cell r="F19" t="str">
            <v>MERSİN</v>
          </cell>
          <cell r="G19" t="str">
            <v>X</v>
          </cell>
          <cell r="H19">
            <v>377</v>
          </cell>
          <cell r="I19">
            <v>399</v>
          </cell>
          <cell r="J19">
            <v>399</v>
          </cell>
          <cell r="K19">
            <v>54</v>
          </cell>
        </row>
        <row r="20">
          <cell r="E20" t="str">
            <v>NİSANUR AVCI</v>
          </cell>
          <cell r="F20" t="str">
            <v>GAZİANTEP</v>
          </cell>
          <cell r="G20" t="str">
            <v>X</v>
          </cell>
          <cell r="H20">
            <v>396</v>
          </cell>
          <cell r="I20" t="str">
            <v>X</v>
          </cell>
          <cell r="J20">
            <v>396</v>
          </cell>
          <cell r="K20">
            <v>53</v>
          </cell>
        </row>
        <row r="21">
          <cell r="E21" t="str">
            <v>GAMZE CANBOLAT</v>
          </cell>
          <cell r="F21" t="str">
            <v>ADANA</v>
          </cell>
          <cell r="G21">
            <v>387</v>
          </cell>
          <cell r="H21">
            <v>391</v>
          </cell>
          <cell r="I21">
            <v>382</v>
          </cell>
          <cell r="J21">
            <v>391</v>
          </cell>
          <cell r="K21">
            <v>52</v>
          </cell>
        </row>
        <row r="22">
          <cell r="E22" t="str">
            <v>AYGÜL BİLBAY</v>
          </cell>
          <cell r="F22" t="str">
            <v>GAZİANTEP</v>
          </cell>
          <cell r="G22">
            <v>365</v>
          </cell>
          <cell r="H22">
            <v>386</v>
          </cell>
          <cell r="I22">
            <v>381</v>
          </cell>
          <cell r="J22">
            <v>386</v>
          </cell>
          <cell r="K22">
            <v>50</v>
          </cell>
        </row>
        <row r="23">
          <cell r="E23" t="str">
            <v>BÜŞRA İNAN</v>
          </cell>
          <cell r="F23" t="str">
            <v>MERSİN</v>
          </cell>
          <cell r="G23">
            <v>380</v>
          </cell>
          <cell r="H23">
            <v>375</v>
          </cell>
          <cell r="I23">
            <v>376</v>
          </cell>
          <cell r="J23">
            <v>380</v>
          </cell>
          <cell r="K23">
            <v>48</v>
          </cell>
        </row>
        <row r="24">
          <cell r="E24" t="str">
            <v>ŞERİFE NUR ERTEM</v>
          </cell>
          <cell r="F24" t="str">
            <v>MERSİN</v>
          </cell>
          <cell r="G24">
            <v>375</v>
          </cell>
          <cell r="H24">
            <v>373</v>
          </cell>
          <cell r="I24">
            <v>365</v>
          </cell>
          <cell r="J24">
            <v>375</v>
          </cell>
          <cell r="K24">
            <v>47</v>
          </cell>
        </row>
        <row r="25">
          <cell r="E25" t="str">
            <v>ADILE KAYA</v>
          </cell>
          <cell r="F25" t="str">
            <v>GAZİANTEP</v>
          </cell>
          <cell r="G25">
            <v>363</v>
          </cell>
          <cell r="H25">
            <v>265</v>
          </cell>
          <cell r="I25">
            <v>305</v>
          </cell>
          <cell r="J25">
            <v>363</v>
          </cell>
          <cell r="K25">
            <v>43</v>
          </cell>
        </row>
        <row r="26">
          <cell r="E26" t="str">
            <v>FATMA NUR BAYRAMOĞLU</v>
          </cell>
          <cell r="F26" t="str">
            <v>MERSİN</v>
          </cell>
          <cell r="G26">
            <v>353</v>
          </cell>
          <cell r="H26">
            <v>356</v>
          </cell>
          <cell r="I26">
            <v>355</v>
          </cell>
          <cell r="J26">
            <v>356</v>
          </cell>
          <cell r="K26">
            <v>40</v>
          </cell>
        </row>
        <row r="27">
          <cell r="E27" t="str">
            <v>DAMLA AKINCI</v>
          </cell>
          <cell r="F27" t="str">
            <v>ADANA</v>
          </cell>
          <cell r="G27">
            <v>329</v>
          </cell>
          <cell r="H27">
            <v>265</v>
          </cell>
          <cell r="I27">
            <v>355</v>
          </cell>
          <cell r="J27">
            <v>355</v>
          </cell>
          <cell r="K27">
            <v>40</v>
          </cell>
        </row>
        <row r="28">
          <cell r="E28" t="str">
            <v>BİRGÜL SAL</v>
          </cell>
          <cell r="F28" t="str">
            <v>MERSİN</v>
          </cell>
          <cell r="G28">
            <v>348</v>
          </cell>
          <cell r="H28">
            <v>351</v>
          </cell>
          <cell r="I28">
            <v>341</v>
          </cell>
          <cell r="J28">
            <v>351</v>
          </cell>
          <cell r="K28">
            <v>39</v>
          </cell>
        </row>
        <row r="29">
          <cell r="E29" t="str">
            <v>CEREN KIRIŞ</v>
          </cell>
          <cell r="F29" t="str">
            <v>MERSİN</v>
          </cell>
          <cell r="G29" t="str">
            <v>X</v>
          </cell>
          <cell r="H29">
            <v>321</v>
          </cell>
          <cell r="I29" t="str">
            <v>X</v>
          </cell>
          <cell r="J29">
            <v>321</v>
          </cell>
          <cell r="K29">
            <v>29</v>
          </cell>
        </row>
        <row r="30">
          <cell r="E30" t="str">
            <v>SUDENAZ PEKACAR</v>
          </cell>
          <cell r="F30" t="str">
            <v>MERSİN</v>
          </cell>
          <cell r="G30">
            <v>317</v>
          </cell>
          <cell r="H30">
            <v>314</v>
          </cell>
          <cell r="I30">
            <v>315</v>
          </cell>
          <cell r="J30">
            <v>317</v>
          </cell>
          <cell r="K30">
            <v>27</v>
          </cell>
        </row>
        <row r="31">
          <cell r="E31" t="str">
            <v>MELEK NAZ DUMAN</v>
          </cell>
          <cell r="F31" t="str">
            <v>MERSİN</v>
          </cell>
          <cell r="G31">
            <v>311</v>
          </cell>
          <cell r="H31" t="str">
            <v>X</v>
          </cell>
          <cell r="I31" t="str">
            <v>X</v>
          </cell>
          <cell r="J31">
            <v>311</v>
          </cell>
          <cell r="K31">
            <v>25</v>
          </cell>
        </row>
        <row r="32">
          <cell r="E32" t="str">
            <v>NİSA NUR AVCI</v>
          </cell>
          <cell r="F32" t="str">
            <v>GAZİANTEP</v>
          </cell>
          <cell r="G32">
            <v>283</v>
          </cell>
          <cell r="H32">
            <v>396</v>
          </cell>
          <cell r="I32">
            <v>291</v>
          </cell>
          <cell r="J32">
            <v>396</v>
          </cell>
          <cell r="K32">
            <v>53</v>
          </cell>
        </row>
        <row r="33">
          <cell r="E33" t="str">
            <v>ZOZAN ÜREK</v>
          </cell>
          <cell r="F33" t="str">
            <v>MERSİN</v>
          </cell>
          <cell r="G33">
            <v>285</v>
          </cell>
          <cell r="H33">
            <v>252</v>
          </cell>
          <cell r="J33">
            <v>285</v>
          </cell>
          <cell r="K33">
            <v>19</v>
          </cell>
        </row>
        <row r="34">
          <cell r="E34" t="str">
            <v>CEMGİL KARAKAŞ</v>
          </cell>
          <cell r="F34" t="str">
            <v>ADANA</v>
          </cell>
          <cell r="J34" t="str">
            <v>DNS</v>
          </cell>
          <cell r="K34">
            <v>0</v>
          </cell>
        </row>
        <row r="35">
          <cell r="E35" t="str">
            <v>GÜLHANNUR AVCI</v>
          </cell>
          <cell r="F35" t="str">
            <v>OSMANİYE</v>
          </cell>
          <cell r="J35" t="str">
            <v>DNS</v>
          </cell>
          <cell r="K35">
            <v>0</v>
          </cell>
        </row>
        <row r="36">
          <cell r="E36" t="str">
            <v>GÜLCAN BAYRAM</v>
          </cell>
          <cell r="F36" t="str">
            <v>GAZİANTEP</v>
          </cell>
          <cell r="J36" t="str">
            <v>DNS</v>
          </cell>
          <cell r="K36">
            <v>0</v>
          </cell>
        </row>
        <row r="37">
          <cell r="E37" t="str">
            <v>SUDE NUR DİSYAPAN</v>
          </cell>
          <cell r="F37" t="str">
            <v>GAZİANTEP</v>
          </cell>
          <cell r="J37" t="str">
            <v>DNS</v>
          </cell>
          <cell r="K37">
            <v>0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3">
        <row r="8">
          <cell r="E8" t="str">
            <v>MEDİNE GÖKÇÜL</v>
          </cell>
          <cell r="F8" t="str">
            <v>MERSİN</v>
          </cell>
          <cell r="G8" t="str">
            <v>-</v>
          </cell>
          <cell r="J8" t="str">
            <v>0</v>
          </cell>
          <cell r="M8" t="str">
            <v>0</v>
          </cell>
          <cell r="P8" t="str">
            <v>X</v>
          </cell>
          <cell r="Q8" t="str">
            <v>0</v>
          </cell>
          <cell r="S8" t="str">
            <v>X</v>
          </cell>
          <cell r="T8" t="str">
            <v>X</v>
          </cell>
          <cell r="U8" t="str">
            <v>X</v>
          </cell>
          <cell r="AZ8">
            <v>125</v>
          </cell>
          <cell r="BA8">
            <v>50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4" refreshError="1"/>
      <sheetData sheetId="15">
        <row r="8">
          <cell r="J8" t="str">
            <v/>
          </cell>
          <cell r="K8" t="str">
            <v xml:space="preserve"> </v>
          </cell>
        </row>
        <row r="9">
          <cell r="E9" t="str">
            <v>DAMLA AKINCI</v>
          </cell>
          <cell r="F9" t="str">
            <v>ADANA</v>
          </cell>
          <cell r="G9">
            <v>4650</v>
          </cell>
          <cell r="H9">
            <v>4775</v>
          </cell>
          <cell r="I9">
            <v>4538</v>
          </cell>
          <cell r="J9">
            <v>4775</v>
          </cell>
          <cell r="K9">
            <v>100</v>
          </cell>
        </row>
        <row r="10">
          <cell r="E10" t="str">
            <v>FATMA NUR BAYRAMOĞLU</v>
          </cell>
          <cell r="F10" t="str">
            <v>MERSİN</v>
          </cell>
          <cell r="G10">
            <v>4137</v>
          </cell>
          <cell r="H10">
            <v>3765</v>
          </cell>
          <cell r="I10">
            <v>4290</v>
          </cell>
          <cell r="J10">
            <v>4290</v>
          </cell>
          <cell r="K10">
            <v>98</v>
          </cell>
        </row>
        <row r="11">
          <cell r="E11" t="str">
            <v>MELEK NAZ DUMAN</v>
          </cell>
          <cell r="F11" t="str">
            <v>MERSİN</v>
          </cell>
          <cell r="G11">
            <v>3230</v>
          </cell>
          <cell r="H11" t="str">
            <v>X</v>
          </cell>
          <cell r="I11" t="str">
            <v>X</v>
          </cell>
          <cell r="J11">
            <v>3230</v>
          </cell>
          <cell r="K11">
            <v>88</v>
          </cell>
        </row>
        <row r="12">
          <cell r="E12" t="str">
            <v>YAREN ÇEVİK</v>
          </cell>
          <cell r="F12" t="str">
            <v>ADANA</v>
          </cell>
          <cell r="G12">
            <v>2782</v>
          </cell>
          <cell r="H12" t="str">
            <v>X</v>
          </cell>
          <cell r="I12" t="str">
            <v>X</v>
          </cell>
          <cell r="J12">
            <v>2782</v>
          </cell>
          <cell r="K12">
            <v>83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CEMRE NUR KONAK</v>
          </cell>
          <cell r="F8" t="str">
            <v>MERSİN</v>
          </cell>
          <cell r="G8">
            <v>3323</v>
          </cell>
          <cell r="H8">
            <v>3396</v>
          </cell>
          <cell r="I8">
            <v>3520</v>
          </cell>
          <cell r="J8">
            <v>3520</v>
          </cell>
          <cell r="K8">
            <v>91</v>
          </cell>
        </row>
        <row r="9">
          <cell r="E9" t="str">
            <v>RABİA DEMİR</v>
          </cell>
          <cell r="F9" t="str">
            <v>MERSİN</v>
          </cell>
          <cell r="G9">
            <v>3287</v>
          </cell>
          <cell r="H9">
            <v>2659</v>
          </cell>
          <cell r="I9">
            <v>2878</v>
          </cell>
          <cell r="J9">
            <v>3287</v>
          </cell>
          <cell r="K9">
            <v>88</v>
          </cell>
        </row>
        <row r="10">
          <cell r="E10" t="str">
            <v>ZOZAN ÜREK</v>
          </cell>
          <cell r="F10" t="str">
            <v>MERSİN</v>
          </cell>
          <cell r="G10">
            <v>1776</v>
          </cell>
          <cell r="H10">
            <v>1872</v>
          </cell>
          <cell r="I10" t="str">
            <v>x</v>
          </cell>
          <cell r="J10">
            <v>1872</v>
          </cell>
          <cell r="K10">
            <v>59</v>
          </cell>
        </row>
        <row r="11">
          <cell r="E11" t="str">
            <v>RANA GÖBEKLİ</v>
          </cell>
          <cell r="F11" t="str">
            <v>ADANA</v>
          </cell>
          <cell r="G11" t="str">
            <v>X</v>
          </cell>
          <cell r="H11" t="str">
            <v>X</v>
          </cell>
          <cell r="I11">
            <v>1712</v>
          </cell>
          <cell r="J11">
            <v>1712</v>
          </cell>
          <cell r="K11">
            <v>53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00m.Eng"/>
      <sheetName val="800m."/>
      <sheetName val="20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2008 ERKEKLER</v>
          </cell>
        </row>
      </sheetData>
      <sheetData sheetId="1"/>
      <sheetData sheetId="2"/>
      <sheetData sheetId="3"/>
      <sheetData sheetId="4">
        <row r="8">
          <cell r="D8" t="str">
            <v>ÖMER YILMAZ</v>
          </cell>
          <cell r="E8" t="str">
            <v>GAZİANTEP</v>
          </cell>
          <cell r="F8">
            <v>758</v>
          </cell>
          <cell r="G8">
            <v>94</v>
          </cell>
        </row>
        <row r="9">
          <cell r="D9" t="str">
            <v>MEHMETCAN KUNT</v>
          </cell>
          <cell r="E9" t="str">
            <v>GAZİANTEP</v>
          </cell>
          <cell r="F9">
            <v>760</v>
          </cell>
          <cell r="G9">
            <v>94</v>
          </cell>
        </row>
        <row r="10">
          <cell r="D10" t="str">
            <v>HASAN BASRİ KIZILYILDIRIM</v>
          </cell>
          <cell r="E10" t="str">
            <v>MERSİN</v>
          </cell>
          <cell r="F10">
            <v>792</v>
          </cell>
          <cell r="G10">
            <v>87</v>
          </cell>
        </row>
        <row r="11">
          <cell r="D11" t="str">
            <v>TOPRAK EGE ÖZDEMİR</v>
          </cell>
          <cell r="E11" t="str">
            <v>ADANA</v>
          </cell>
          <cell r="F11">
            <v>803</v>
          </cell>
          <cell r="G11">
            <v>85</v>
          </cell>
        </row>
        <row r="12">
          <cell r="D12" t="str">
            <v>HIZIR ÇAKIR ÜNLÜ</v>
          </cell>
          <cell r="E12" t="str">
            <v>GAZİANTEP</v>
          </cell>
          <cell r="F12">
            <v>819</v>
          </cell>
          <cell r="G12">
            <v>82</v>
          </cell>
        </row>
        <row r="13">
          <cell r="D13" t="str">
            <v>ONUR CAN SARIOĞLU</v>
          </cell>
          <cell r="E13" t="str">
            <v>OSMANİYE</v>
          </cell>
          <cell r="F13">
            <v>824</v>
          </cell>
          <cell r="G13">
            <v>81</v>
          </cell>
        </row>
        <row r="14">
          <cell r="D14" t="str">
            <v>İBRAHİM HALİL KIRMIZI</v>
          </cell>
          <cell r="E14" t="str">
            <v>GAZİANTEP</v>
          </cell>
          <cell r="F14">
            <v>826</v>
          </cell>
          <cell r="G14">
            <v>80</v>
          </cell>
        </row>
        <row r="15">
          <cell r="D15" t="str">
            <v>MUHAMMED YAHYA ÇAKIR</v>
          </cell>
          <cell r="E15" t="str">
            <v>ADANA</v>
          </cell>
          <cell r="F15">
            <v>827</v>
          </cell>
          <cell r="G15">
            <v>80</v>
          </cell>
        </row>
        <row r="16">
          <cell r="D16" t="str">
            <v>MUHAMMED ENES YALDIZ</v>
          </cell>
          <cell r="E16" t="str">
            <v>GAZİANTEP</v>
          </cell>
          <cell r="F16">
            <v>829</v>
          </cell>
          <cell r="G16">
            <v>80</v>
          </cell>
        </row>
        <row r="17">
          <cell r="D17" t="str">
            <v>MEHMET ALİ KAYACI</v>
          </cell>
          <cell r="E17" t="str">
            <v>ADANA</v>
          </cell>
          <cell r="F17">
            <v>854</v>
          </cell>
          <cell r="G17">
            <v>75</v>
          </cell>
        </row>
        <row r="18">
          <cell r="D18" t="str">
            <v>CEBRAİL MUTLU</v>
          </cell>
          <cell r="E18" t="str">
            <v>ADANA</v>
          </cell>
          <cell r="F18">
            <v>856</v>
          </cell>
          <cell r="G18">
            <v>74</v>
          </cell>
        </row>
        <row r="19">
          <cell r="D19" t="str">
            <v>HALİL METE GÖZÜKARA</v>
          </cell>
          <cell r="E19" t="str">
            <v>OSMANİYE</v>
          </cell>
          <cell r="F19">
            <v>858</v>
          </cell>
          <cell r="G19">
            <v>74</v>
          </cell>
        </row>
        <row r="20">
          <cell r="D20" t="str">
            <v>YUSUF YAKUP ŞAHİN</v>
          </cell>
          <cell r="E20" t="str">
            <v>ADANA</v>
          </cell>
          <cell r="F20">
            <v>872</v>
          </cell>
          <cell r="G20">
            <v>71</v>
          </cell>
        </row>
        <row r="21">
          <cell r="D21" t="str">
            <v>EYYÜP ALİ AKDENİZ</v>
          </cell>
          <cell r="E21" t="str">
            <v>OSMANİYE</v>
          </cell>
          <cell r="F21">
            <v>927</v>
          </cell>
          <cell r="G21">
            <v>60</v>
          </cell>
        </row>
        <row r="22">
          <cell r="D22" t="str">
            <v>ENES EREN SARI</v>
          </cell>
          <cell r="E22" t="str">
            <v>MERSİN</v>
          </cell>
          <cell r="F22" t="str">
            <v>DNS</v>
          </cell>
          <cell r="G22" t="str">
            <v>0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ALİ EREN KIR</v>
          </cell>
          <cell r="E8" t="str">
            <v>ADANA</v>
          </cell>
          <cell r="F8">
            <v>1015</v>
          </cell>
          <cell r="G8">
            <v>87</v>
          </cell>
        </row>
        <row r="9">
          <cell r="D9" t="str">
            <v>EGEMEN HAYTA</v>
          </cell>
          <cell r="E9" t="str">
            <v>OSMANİYE</v>
          </cell>
          <cell r="F9">
            <v>1067</v>
          </cell>
          <cell r="G9">
            <v>76</v>
          </cell>
        </row>
        <row r="10">
          <cell r="D10" t="str">
            <v>YUSUF KILIÇARSLAN</v>
          </cell>
          <cell r="E10" t="str">
            <v>MERSİN</v>
          </cell>
          <cell r="F10">
            <v>1079</v>
          </cell>
          <cell r="G10">
            <v>74</v>
          </cell>
        </row>
        <row r="11">
          <cell r="D11" t="str">
            <v>ARDA YAMAN</v>
          </cell>
          <cell r="E11" t="str">
            <v>MERSİN</v>
          </cell>
          <cell r="F11">
            <v>1122</v>
          </cell>
          <cell r="G11">
            <v>65</v>
          </cell>
        </row>
        <row r="12">
          <cell r="D12" t="str">
            <v>M.ÖMER YILMAZ</v>
          </cell>
          <cell r="E12" t="str">
            <v>MERSİN</v>
          </cell>
          <cell r="F12">
            <v>1129</v>
          </cell>
          <cell r="G12">
            <v>64</v>
          </cell>
        </row>
        <row r="13">
          <cell r="D13" t="str">
            <v>KAAN EREN SAYGI</v>
          </cell>
          <cell r="E13" t="str">
            <v>OSMANİYE</v>
          </cell>
          <cell r="F13">
            <v>1195</v>
          </cell>
          <cell r="G13">
            <v>51</v>
          </cell>
        </row>
        <row r="14">
          <cell r="D14" t="str">
            <v>HÜSEYİN EMRE KAVCU</v>
          </cell>
          <cell r="E14" t="str">
            <v>OSMANİYE</v>
          </cell>
          <cell r="F14">
            <v>1253</v>
          </cell>
          <cell r="G14">
            <v>39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D8" t="str">
            <v>İBRAHİM HALİL KARAYILAN</v>
          </cell>
          <cell r="E8" t="str">
            <v>GAZİANTEP</v>
          </cell>
          <cell r="F8">
            <v>20525</v>
          </cell>
          <cell r="G8">
            <v>79</v>
          </cell>
        </row>
        <row r="9">
          <cell r="D9" t="str">
            <v>YASİN YILDIRIM</v>
          </cell>
          <cell r="E9" t="str">
            <v>GAZİANTEP</v>
          </cell>
          <cell r="F9">
            <v>21036</v>
          </cell>
          <cell r="G9">
            <v>60</v>
          </cell>
        </row>
        <row r="10">
          <cell r="D10" t="str">
            <v>RAFET CAN KOÇ</v>
          </cell>
          <cell r="E10" t="str">
            <v>GAZİANTEP</v>
          </cell>
          <cell r="F10">
            <v>21554</v>
          </cell>
          <cell r="G10">
            <v>42</v>
          </cell>
        </row>
        <row r="11">
          <cell r="D11" t="str">
            <v>MEHMET ALİ DEMİR</v>
          </cell>
          <cell r="E11" t="str">
            <v>GAZİANTEP</v>
          </cell>
          <cell r="F11">
            <v>21927</v>
          </cell>
          <cell r="G11">
            <v>34</v>
          </cell>
        </row>
        <row r="12">
          <cell r="D12" t="str">
            <v>BEKİR SAMİ KOŞAR</v>
          </cell>
          <cell r="E12" t="str">
            <v>OSMANİYE</v>
          </cell>
          <cell r="F12">
            <v>22817</v>
          </cell>
          <cell r="G12">
            <v>24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CEBRAİL MUTLU</v>
          </cell>
          <cell r="F8" t="str">
            <v>ADANA</v>
          </cell>
          <cell r="G8">
            <v>946</v>
          </cell>
          <cell r="H8">
            <v>975</v>
          </cell>
          <cell r="I8">
            <v>911</v>
          </cell>
          <cell r="J8">
            <v>975</v>
          </cell>
          <cell r="K8">
            <v>58</v>
          </cell>
        </row>
        <row r="9">
          <cell r="E9" t="str">
            <v>ONUR CAN SARIOĞLU</v>
          </cell>
          <cell r="F9" t="str">
            <v>OSMANİYE</v>
          </cell>
          <cell r="G9">
            <v>803</v>
          </cell>
          <cell r="H9">
            <v>825</v>
          </cell>
          <cell r="I9">
            <v>863</v>
          </cell>
          <cell r="J9">
            <v>863</v>
          </cell>
          <cell r="K9">
            <v>51</v>
          </cell>
        </row>
        <row r="10">
          <cell r="E10" t="str">
            <v>HÜSEYİN EMRE KAVCU</v>
          </cell>
          <cell r="F10" t="str">
            <v>OSMANİYE</v>
          </cell>
          <cell r="G10">
            <v>767</v>
          </cell>
          <cell r="H10">
            <v>815</v>
          </cell>
          <cell r="I10" t="str">
            <v>X</v>
          </cell>
          <cell r="J10">
            <v>815</v>
          </cell>
          <cell r="K10">
            <v>48</v>
          </cell>
        </row>
        <row r="11">
          <cell r="E11" t="str">
            <v>HASAN BASRİ KIZILYILDIRIM</v>
          </cell>
          <cell r="F11" t="str">
            <v>MERSİN</v>
          </cell>
          <cell r="G11">
            <v>726</v>
          </cell>
          <cell r="H11" t="str">
            <v>X</v>
          </cell>
          <cell r="I11">
            <v>771</v>
          </cell>
          <cell r="J11">
            <v>771</v>
          </cell>
          <cell r="K11">
            <v>19</v>
          </cell>
        </row>
        <row r="12">
          <cell r="E12" t="str">
            <v>TOPRAK EGE ÖZDEMİR</v>
          </cell>
          <cell r="F12" t="str">
            <v>ADANA</v>
          </cell>
          <cell r="G12">
            <v>759</v>
          </cell>
          <cell r="H12">
            <v>732</v>
          </cell>
          <cell r="I12">
            <v>688</v>
          </cell>
          <cell r="J12">
            <v>759</v>
          </cell>
          <cell r="K12">
            <v>44</v>
          </cell>
        </row>
        <row r="13">
          <cell r="E13" t="str">
            <v>MEHMETCAN KUNT</v>
          </cell>
          <cell r="F13" t="str">
            <v>GAZİANTEP</v>
          </cell>
          <cell r="G13">
            <v>752</v>
          </cell>
          <cell r="H13">
            <v>658</v>
          </cell>
          <cell r="I13">
            <v>575</v>
          </cell>
          <cell r="J13">
            <v>752</v>
          </cell>
          <cell r="K13">
            <v>43</v>
          </cell>
        </row>
        <row r="14">
          <cell r="E14" t="str">
            <v>ÖMER YILMAZ</v>
          </cell>
          <cell r="F14" t="str">
            <v>GAZİANTEP</v>
          </cell>
          <cell r="G14">
            <v>704</v>
          </cell>
          <cell r="H14">
            <v>742</v>
          </cell>
          <cell r="I14">
            <v>699</v>
          </cell>
          <cell r="J14">
            <v>742</v>
          </cell>
          <cell r="K14">
            <v>43</v>
          </cell>
        </row>
        <row r="15">
          <cell r="E15" t="str">
            <v>ARDA YAMAN</v>
          </cell>
          <cell r="F15" t="str">
            <v>MERSİN</v>
          </cell>
          <cell r="G15" t="str">
            <v>X</v>
          </cell>
          <cell r="H15">
            <v>658</v>
          </cell>
          <cell r="I15">
            <v>732</v>
          </cell>
          <cell r="J15">
            <v>732</v>
          </cell>
          <cell r="K15">
            <v>42</v>
          </cell>
        </row>
        <row r="16">
          <cell r="E16" t="str">
            <v>YUSUF KILIÇARSLAN</v>
          </cell>
          <cell r="F16" t="str">
            <v>MERSİN</v>
          </cell>
          <cell r="G16" t="str">
            <v>X</v>
          </cell>
          <cell r="H16">
            <v>590</v>
          </cell>
          <cell r="I16">
            <v>717</v>
          </cell>
          <cell r="J16">
            <v>717</v>
          </cell>
          <cell r="K16">
            <v>41</v>
          </cell>
        </row>
        <row r="17">
          <cell r="E17" t="str">
            <v>ALİ EREN KIR</v>
          </cell>
          <cell r="F17" t="str">
            <v>ADANA</v>
          </cell>
          <cell r="G17">
            <v>596</v>
          </cell>
          <cell r="H17">
            <v>650</v>
          </cell>
          <cell r="I17">
            <v>689</v>
          </cell>
          <cell r="J17">
            <v>689</v>
          </cell>
          <cell r="K17">
            <v>39</v>
          </cell>
        </row>
        <row r="18">
          <cell r="E18" t="str">
            <v>EGEMEN HAYTA</v>
          </cell>
          <cell r="F18" t="str">
            <v>OSMANİYE</v>
          </cell>
          <cell r="G18" t="str">
            <v>X</v>
          </cell>
          <cell r="H18">
            <v>650</v>
          </cell>
          <cell r="I18">
            <v>685</v>
          </cell>
          <cell r="J18">
            <v>685</v>
          </cell>
          <cell r="K18">
            <v>39</v>
          </cell>
        </row>
        <row r="19">
          <cell r="E19" t="str">
            <v>HALİL METE GÖZÜKARA</v>
          </cell>
          <cell r="F19" t="str">
            <v>OSMANİYE</v>
          </cell>
          <cell r="G19">
            <v>598</v>
          </cell>
          <cell r="H19">
            <v>619</v>
          </cell>
          <cell r="I19">
            <v>684</v>
          </cell>
          <cell r="J19">
            <v>684</v>
          </cell>
          <cell r="K19">
            <v>39</v>
          </cell>
        </row>
        <row r="20">
          <cell r="E20" t="str">
            <v>HIZIR ÇAKIR ÜNLÜ</v>
          </cell>
          <cell r="F20" t="str">
            <v>GAZİANTEP</v>
          </cell>
          <cell r="G20">
            <v>601</v>
          </cell>
          <cell r="H20">
            <v>612</v>
          </cell>
          <cell r="I20">
            <v>590</v>
          </cell>
          <cell r="J20">
            <v>612</v>
          </cell>
          <cell r="K20">
            <v>34</v>
          </cell>
        </row>
        <row r="21">
          <cell r="E21" t="str">
            <v>KAAN EREN SAYGI</v>
          </cell>
          <cell r="F21" t="str">
            <v>OSMANİYE</v>
          </cell>
          <cell r="G21" t="str">
            <v>X</v>
          </cell>
          <cell r="H21">
            <v>583</v>
          </cell>
          <cell r="I21">
            <v>579</v>
          </cell>
          <cell r="J21">
            <v>583</v>
          </cell>
          <cell r="K21">
            <v>32</v>
          </cell>
        </row>
        <row r="22">
          <cell r="E22" t="str">
            <v>EYYÜP ALİ AKDENİZ</v>
          </cell>
          <cell r="F22" t="str">
            <v>OSMANİYE</v>
          </cell>
          <cell r="G22">
            <v>525</v>
          </cell>
          <cell r="H22">
            <v>515</v>
          </cell>
          <cell r="I22">
            <v>549</v>
          </cell>
          <cell r="J22">
            <v>549</v>
          </cell>
          <cell r="K22">
            <v>30</v>
          </cell>
        </row>
        <row r="23">
          <cell r="E23" t="str">
            <v>BEKİR SAMİ KOŞAR</v>
          </cell>
          <cell r="F23" t="str">
            <v>OSMANİYE</v>
          </cell>
          <cell r="G23">
            <v>389</v>
          </cell>
          <cell r="H23" t="str">
            <v>X</v>
          </cell>
          <cell r="I23" t="str">
            <v>X</v>
          </cell>
          <cell r="J23">
            <v>389</v>
          </cell>
          <cell r="K23">
            <v>19</v>
          </cell>
        </row>
        <row r="24">
          <cell r="E24" t="str">
            <v>BEKİR SAMİ KOŞAR</v>
          </cell>
          <cell r="F24" t="str">
            <v>OSMANİYE</v>
          </cell>
          <cell r="G24">
            <v>389</v>
          </cell>
          <cell r="H24" t="str">
            <v>X</v>
          </cell>
          <cell r="I24">
            <v>360</v>
          </cell>
          <cell r="J24">
            <v>389</v>
          </cell>
          <cell r="K24">
            <v>19</v>
          </cell>
        </row>
        <row r="25">
          <cell r="E25" t="str">
            <v>İBRAHİM HALİL KARAYILAN</v>
          </cell>
          <cell r="F25" t="str">
            <v>GAZİANTEP</v>
          </cell>
          <cell r="J25" t="str">
            <v>DNS</v>
          </cell>
          <cell r="K25">
            <v>0</v>
          </cell>
        </row>
        <row r="26">
          <cell r="E26" t="str">
            <v>RAFET CAN KOÇ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MUHAMMED ENES YALDIZ</v>
          </cell>
          <cell r="F27" t="str">
            <v>GAZİANTEP</v>
          </cell>
          <cell r="G27" t="str">
            <v>X</v>
          </cell>
          <cell r="H27" t="str">
            <v>X</v>
          </cell>
          <cell r="I27" t="str">
            <v>X</v>
          </cell>
          <cell r="J27" t="str">
            <v>NM</v>
          </cell>
          <cell r="K27">
            <v>0</v>
          </cell>
        </row>
        <row r="28">
          <cell r="K28" t="str">
            <v xml:space="preserve"> </v>
          </cell>
        </row>
        <row r="29"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MUHAMMED YAHYA ÇAKIR</v>
          </cell>
          <cell r="F8" t="str">
            <v>ADANA</v>
          </cell>
          <cell r="G8">
            <v>3906</v>
          </cell>
          <cell r="H8">
            <v>3776</v>
          </cell>
          <cell r="I8" t="str">
            <v>X</v>
          </cell>
          <cell r="J8">
            <v>3906</v>
          </cell>
          <cell r="K8">
            <v>72</v>
          </cell>
        </row>
        <row r="9">
          <cell r="E9" t="str">
            <v>M.ÖMER YILMAZ</v>
          </cell>
          <cell r="F9" t="str">
            <v>MERSİN</v>
          </cell>
          <cell r="G9">
            <v>2633</v>
          </cell>
          <cell r="H9">
            <v>2402</v>
          </cell>
          <cell r="I9">
            <v>2478</v>
          </cell>
          <cell r="J9">
            <v>2633</v>
          </cell>
          <cell r="K9">
            <v>51</v>
          </cell>
        </row>
        <row r="10">
          <cell r="E10" t="str">
            <v>İBRAHİM HALİL KIRMIZI</v>
          </cell>
          <cell r="F10" t="str">
            <v>GAZİANTEP</v>
          </cell>
          <cell r="G10">
            <v>2378</v>
          </cell>
          <cell r="H10">
            <v>2309</v>
          </cell>
          <cell r="I10">
            <v>2568</v>
          </cell>
          <cell r="J10">
            <v>2568</v>
          </cell>
          <cell r="K10">
            <v>50</v>
          </cell>
        </row>
        <row r="11">
          <cell r="E11" t="str">
            <v>MEHMET ALİ KAYACI</v>
          </cell>
          <cell r="F11" t="str">
            <v>ADANA</v>
          </cell>
          <cell r="G11">
            <v>1766</v>
          </cell>
          <cell r="H11">
            <v>1836</v>
          </cell>
          <cell r="I11">
            <v>1945</v>
          </cell>
          <cell r="J11">
            <v>1945</v>
          </cell>
          <cell r="K11">
            <v>37</v>
          </cell>
        </row>
        <row r="12">
          <cell r="E12" t="str">
            <v>YASİN YILDIRIM</v>
          </cell>
          <cell r="F12" t="str">
            <v>GAZİANTEP</v>
          </cell>
          <cell r="J12" t="str">
            <v>DNS</v>
          </cell>
          <cell r="K12">
            <v>0</v>
          </cell>
        </row>
        <row r="13">
          <cell r="E13" t="str">
            <v>MEHMET ALİ DEMİR</v>
          </cell>
          <cell r="F13" t="str">
            <v>GAZİANTEP</v>
          </cell>
          <cell r="J13" t="str">
            <v>DNS</v>
          </cell>
          <cell r="K13">
            <v>0</v>
          </cell>
        </row>
        <row r="14">
          <cell r="E14" t="str">
            <v>ENES EREN SARI</v>
          </cell>
          <cell r="F14" t="str">
            <v>MERSİN</v>
          </cell>
          <cell r="J14" t="str">
            <v>DNS</v>
          </cell>
          <cell r="K14">
            <v>0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/>
      <sheetData sheetId="12">
        <row r="8">
          <cell r="E8" t="str">
            <v>MUHAMMED ENES YALDIZ</v>
          </cell>
          <cell r="F8" t="str">
            <v>GAZİANTEP</v>
          </cell>
          <cell r="G8">
            <v>525</v>
          </cell>
          <cell r="H8">
            <v>537</v>
          </cell>
          <cell r="I8">
            <v>320</v>
          </cell>
          <cell r="J8">
            <v>537</v>
          </cell>
          <cell r="K8">
            <v>74</v>
          </cell>
        </row>
        <row r="9">
          <cell r="E9" t="str">
            <v>ALİ EREN KIR</v>
          </cell>
          <cell r="F9" t="str">
            <v>ADANA</v>
          </cell>
          <cell r="G9">
            <v>533</v>
          </cell>
          <cell r="H9" t="str">
            <v>X</v>
          </cell>
          <cell r="I9">
            <v>537</v>
          </cell>
          <cell r="J9">
            <v>537</v>
          </cell>
          <cell r="K9">
            <v>74</v>
          </cell>
        </row>
        <row r="10">
          <cell r="E10" t="str">
            <v>HASAN BASRİ KIZILYILDIRIM</v>
          </cell>
          <cell r="F10" t="str">
            <v>MERSİN</v>
          </cell>
          <cell r="G10">
            <v>508</v>
          </cell>
          <cell r="H10">
            <v>534</v>
          </cell>
          <cell r="I10">
            <v>506</v>
          </cell>
          <cell r="J10">
            <v>534</v>
          </cell>
          <cell r="K10">
            <v>73</v>
          </cell>
        </row>
        <row r="11">
          <cell r="E11" t="str">
            <v>HIZIR ÇAKIR ÜNLÜ</v>
          </cell>
          <cell r="F11" t="str">
            <v>GAZİANTEP</v>
          </cell>
          <cell r="G11">
            <v>526</v>
          </cell>
          <cell r="H11" t="str">
            <v>X</v>
          </cell>
          <cell r="I11">
            <v>490</v>
          </cell>
          <cell r="J11">
            <v>526</v>
          </cell>
          <cell r="K11">
            <v>71</v>
          </cell>
        </row>
        <row r="12">
          <cell r="E12" t="str">
            <v>YUSUF YAKUP ŞAHİN</v>
          </cell>
          <cell r="F12" t="str">
            <v>ADANA</v>
          </cell>
          <cell r="G12">
            <v>461</v>
          </cell>
          <cell r="H12">
            <v>518</v>
          </cell>
          <cell r="I12">
            <v>487</v>
          </cell>
          <cell r="J12">
            <v>518</v>
          </cell>
          <cell r="K12">
            <v>69</v>
          </cell>
        </row>
        <row r="13">
          <cell r="E13" t="str">
            <v>EGEMEN HAYTA</v>
          </cell>
          <cell r="F13" t="str">
            <v>OSMANİYE</v>
          </cell>
          <cell r="G13">
            <v>453</v>
          </cell>
          <cell r="H13">
            <v>516</v>
          </cell>
          <cell r="I13">
            <v>505</v>
          </cell>
          <cell r="J13">
            <v>516</v>
          </cell>
          <cell r="K13">
            <v>69</v>
          </cell>
        </row>
        <row r="14">
          <cell r="E14" t="str">
            <v>CEBRAİL MUTLU</v>
          </cell>
          <cell r="F14" t="str">
            <v>ADANA</v>
          </cell>
          <cell r="G14">
            <v>506</v>
          </cell>
          <cell r="H14">
            <v>494</v>
          </cell>
          <cell r="I14">
            <v>474</v>
          </cell>
          <cell r="J14">
            <v>506</v>
          </cell>
          <cell r="K14">
            <v>66</v>
          </cell>
        </row>
        <row r="15">
          <cell r="E15" t="str">
            <v>ÖMER YILMAZ</v>
          </cell>
          <cell r="F15" t="str">
            <v>GAZİANTEP</v>
          </cell>
          <cell r="G15">
            <v>504</v>
          </cell>
          <cell r="H15">
            <v>482</v>
          </cell>
          <cell r="I15" t="str">
            <v>X</v>
          </cell>
          <cell r="J15">
            <v>504</v>
          </cell>
          <cell r="K15">
            <v>66</v>
          </cell>
        </row>
        <row r="16">
          <cell r="E16" t="str">
            <v>MEHMET ALİ KAYACI</v>
          </cell>
          <cell r="F16" t="str">
            <v>ADANA</v>
          </cell>
          <cell r="G16">
            <v>498</v>
          </cell>
          <cell r="H16">
            <v>503</v>
          </cell>
          <cell r="I16">
            <v>482</v>
          </cell>
          <cell r="J16">
            <v>503</v>
          </cell>
          <cell r="K16">
            <v>65</v>
          </cell>
        </row>
        <row r="17">
          <cell r="E17" t="str">
            <v>MUHAMMED YAHYA ÇAKIR</v>
          </cell>
          <cell r="F17" t="str">
            <v>ADANA</v>
          </cell>
          <cell r="G17">
            <v>487</v>
          </cell>
          <cell r="H17">
            <v>476</v>
          </cell>
          <cell r="I17">
            <v>477</v>
          </cell>
          <cell r="J17">
            <v>487</v>
          </cell>
          <cell r="K17">
            <v>61</v>
          </cell>
        </row>
        <row r="18">
          <cell r="E18" t="str">
            <v>M.ÖMER YILMAZ</v>
          </cell>
          <cell r="F18" t="str">
            <v>MERSİN</v>
          </cell>
          <cell r="G18">
            <v>482</v>
          </cell>
          <cell r="H18">
            <v>487</v>
          </cell>
          <cell r="I18">
            <v>469</v>
          </cell>
          <cell r="J18">
            <v>487</v>
          </cell>
          <cell r="K18">
            <v>61</v>
          </cell>
        </row>
        <row r="19">
          <cell r="E19" t="str">
            <v>TOPRAK EGE ÖZDEMİR</v>
          </cell>
          <cell r="F19" t="str">
            <v>ADANA</v>
          </cell>
          <cell r="G19">
            <v>484</v>
          </cell>
          <cell r="H19">
            <v>451</v>
          </cell>
          <cell r="I19">
            <v>486</v>
          </cell>
          <cell r="J19">
            <v>486</v>
          </cell>
          <cell r="K19">
            <v>61</v>
          </cell>
        </row>
        <row r="20">
          <cell r="E20" t="str">
            <v>ARDA YAMAN</v>
          </cell>
          <cell r="F20" t="str">
            <v>MERSİN</v>
          </cell>
          <cell r="G20" t="str">
            <v>X</v>
          </cell>
          <cell r="H20">
            <v>472</v>
          </cell>
          <cell r="I20">
            <v>485</v>
          </cell>
          <cell r="J20">
            <v>485</v>
          </cell>
          <cell r="K20">
            <v>61</v>
          </cell>
        </row>
        <row r="21">
          <cell r="E21" t="str">
            <v>ONUR CAN SARIOĞLU</v>
          </cell>
          <cell r="F21" t="str">
            <v>OSMANİYE</v>
          </cell>
          <cell r="G21">
            <v>477</v>
          </cell>
          <cell r="H21" t="str">
            <v>X</v>
          </cell>
          <cell r="I21">
            <v>475</v>
          </cell>
          <cell r="J21">
            <v>477</v>
          </cell>
          <cell r="K21">
            <v>59</v>
          </cell>
        </row>
        <row r="22">
          <cell r="E22" t="str">
            <v>MEHMETCAN KUNT</v>
          </cell>
          <cell r="F22" t="str">
            <v>GAZİANTEP</v>
          </cell>
          <cell r="G22">
            <v>361</v>
          </cell>
          <cell r="H22">
            <v>476</v>
          </cell>
          <cell r="I22">
            <v>472</v>
          </cell>
          <cell r="J22">
            <v>476</v>
          </cell>
          <cell r="K22">
            <v>59</v>
          </cell>
        </row>
        <row r="23">
          <cell r="E23" t="str">
            <v>HALİL METE GÖZÜKARA</v>
          </cell>
          <cell r="F23" t="str">
            <v>OSMANİYE</v>
          </cell>
          <cell r="G23">
            <v>471</v>
          </cell>
          <cell r="H23">
            <v>465</v>
          </cell>
          <cell r="I23">
            <v>460</v>
          </cell>
          <cell r="J23">
            <v>471</v>
          </cell>
          <cell r="K23">
            <v>57</v>
          </cell>
        </row>
        <row r="24">
          <cell r="E24" t="str">
            <v>YUSUF KILIÇARSLAN</v>
          </cell>
          <cell r="F24" t="str">
            <v>MERSİN</v>
          </cell>
          <cell r="G24">
            <v>421</v>
          </cell>
          <cell r="H24">
            <v>432</v>
          </cell>
          <cell r="I24">
            <v>400</v>
          </cell>
          <cell r="J24">
            <v>432</v>
          </cell>
          <cell r="K24">
            <v>48</v>
          </cell>
        </row>
        <row r="25">
          <cell r="E25" t="str">
            <v>BEKİR SAMİ KOŞAR</v>
          </cell>
          <cell r="F25" t="str">
            <v>OSMANİYE</v>
          </cell>
          <cell r="G25">
            <v>413</v>
          </cell>
          <cell r="H25">
            <v>392</v>
          </cell>
          <cell r="I25">
            <v>336</v>
          </cell>
          <cell r="J25">
            <v>413</v>
          </cell>
          <cell r="K25">
            <v>43</v>
          </cell>
        </row>
        <row r="26">
          <cell r="E26" t="str">
            <v>HÜSEYİN EMRE KAVCU</v>
          </cell>
          <cell r="F26" t="str">
            <v>OSMANİYE</v>
          </cell>
          <cell r="G26" t="str">
            <v>X</v>
          </cell>
          <cell r="H26">
            <v>413</v>
          </cell>
          <cell r="I26">
            <v>412</v>
          </cell>
          <cell r="J26">
            <v>413</v>
          </cell>
          <cell r="K26">
            <v>43</v>
          </cell>
        </row>
        <row r="27">
          <cell r="E27" t="str">
            <v>KAAN EREN SAYGI</v>
          </cell>
          <cell r="F27" t="str">
            <v>OSMANİYE</v>
          </cell>
          <cell r="G27">
            <v>379</v>
          </cell>
          <cell r="H27">
            <v>336</v>
          </cell>
          <cell r="I27">
            <v>407</v>
          </cell>
          <cell r="J27">
            <v>407</v>
          </cell>
          <cell r="K27">
            <v>41</v>
          </cell>
        </row>
        <row r="28">
          <cell r="E28" t="str">
            <v>EYYÜP ALİ AKDENİZ</v>
          </cell>
          <cell r="F28" t="str">
            <v>OSMANİYE</v>
          </cell>
          <cell r="G28">
            <v>272</v>
          </cell>
          <cell r="H28" t="str">
            <v>X</v>
          </cell>
          <cell r="I28" t="str">
            <v>X</v>
          </cell>
          <cell r="J28">
            <v>272</v>
          </cell>
          <cell r="K28">
            <v>17</v>
          </cell>
        </row>
        <row r="29">
          <cell r="E29" t="str">
            <v>İBRAHİM HALİL KARAYILAN</v>
          </cell>
          <cell r="F29" t="str">
            <v>GAZİANTEP</v>
          </cell>
          <cell r="J29" t="str">
            <v>DNS</v>
          </cell>
          <cell r="K29">
            <v>43</v>
          </cell>
        </row>
        <row r="30">
          <cell r="E30" t="str">
            <v>RAFET CAN KOÇ</v>
          </cell>
          <cell r="F30" t="str">
            <v>GAZİANTEP</v>
          </cell>
          <cell r="J30" t="str">
            <v>DNS</v>
          </cell>
          <cell r="K30">
            <v>0</v>
          </cell>
        </row>
        <row r="31">
          <cell r="E31" t="str">
            <v>YASİN YILDIRIM</v>
          </cell>
          <cell r="F31" t="str">
            <v>GAZİANTEP</v>
          </cell>
          <cell r="J31" t="str">
            <v>DNS</v>
          </cell>
          <cell r="K31">
            <v>0</v>
          </cell>
        </row>
        <row r="33">
          <cell r="E33" t="str">
            <v>ENES EREN SARI</v>
          </cell>
          <cell r="F33" t="str">
            <v>MERSİN</v>
          </cell>
          <cell r="J33" t="str">
            <v>DNS</v>
          </cell>
          <cell r="K33">
            <v>0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3">
        <row r="8">
          <cell r="E8" t="str">
            <v>İBRAHİM HALİL KIRMIZI</v>
          </cell>
          <cell r="F8" t="str">
            <v>GAZİANTEP</v>
          </cell>
          <cell r="G8" t="str">
            <v>-</v>
          </cell>
          <cell r="J8" t="str">
            <v>-</v>
          </cell>
          <cell r="M8" t="str">
            <v>-</v>
          </cell>
          <cell r="P8" t="str">
            <v>-</v>
          </cell>
          <cell r="S8" t="str">
            <v>-</v>
          </cell>
          <cell r="V8" t="str">
            <v>-</v>
          </cell>
          <cell r="Y8" t="str">
            <v>-</v>
          </cell>
          <cell r="AB8" t="str">
            <v>-</v>
          </cell>
          <cell r="AE8" t="str">
            <v>-</v>
          </cell>
          <cell r="AH8" t="str">
            <v>-</v>
          </cell>
          <cell r="AK8" t="str">
            <v>X</v>
          </cell>
          <cell r="AL8" t="str">
            <v>0</v>
          </cell>
          <cell r="AN8" t="str">
            <v>X</v>
          </cell>
          <cell r="AO8" t="str">
            <v>X</v>
          </cell>
          <cell r="AP8" t="str">
            <v>X</v>
          </cell>
          <cell r="AZ8">
            <v>153</v>
          </cell>
          <cell r="BA8">
            <v>53</v>
          </cell>
        </row>
        <row r="9">
          <cell r="E9" t="str">
            <v>MEHMET ALİ DEMİR</v>
          </cell>
          <cell r="F9" t="str">
            <v>GAZİANTEP</v>
          </cell>
          <cell r="AZ9" t="str">
            <v>DNS</v>
          </cell>
          <cell r="BA9">
            <v>0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4"/>
      <sheetData sheetId="15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YUSUF YAKUP ŞAHİN</v>
          </cell>
          <cell r="F8" t="str">
            <v>ADANA</v>
          </cell>
          <cell r="G8" t="str">
            <v>X</v>
          </cell>
          <cell r="H8">
            <v>1524</v>
          </cell>
          <cell r="I8">
            <v>1445</v>
          </cell>
          <cell r="J8">
            <v>1524</v>
          </cell>
          <cell r="K8">
            <v>45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rgb="FF002060"/>
  </sheetPr>
  <dimension ref="A1:U65439"/>
  <sheetViews>
    <sheetView view="pageBreakPreview" zoomScale="50" zoomScaleNormal="100" zoomScaleSheetLayoutView="50" workbookViewId="0">
      <selection activeCell="Q1" sqref="Q1:Q1048576"/>
    </sheetView>
  </sheetViews>
  <sheetFormatPr defaultRowHeight="12.75" x14ac:dyDescent="0.2"/>
  <cols>
    <col min="1" max="1" width="9.140625" style="3"/>
    <col min="2" max="2" width="51.140625" style="3" bestFit="1" customWidth="1"/>
    <col min="3" max="3" width="15.42578125" style="3" bestFit="1" customWidth="1"/>
    <col min="4" max="15" width="12.42578125" style="3" customWidth="1"/>
    <col min="16" max="16" width="14.85546875" style="3" customWidth="1"/>
    <col min="17" max="17" width="14.5703125" style="3" customWidth="1"/>
    <col min="18" max="18" width="11.7109375" style="3" customWidth="1"/>
    <col min="19" max="257" width="9.140625" style="3"/>
    <col min="258" max="258" width="51.140625" style="3" bestFit="1" customWidth="1"/>
    <col min="259" max="270" width="12.42578125" style="3" customWidth="1"/>
    <col min="271" max="271" width="14.85546875" style="3" customWidth="1"/>
    <col min="272" max="272" width="15.85546875" style="3" customWidth="1"/>
    <col min="273" max="273" width="14.5703125" style="3" customWidth="1"/>
    <col min="274" max="274" width="11.7109375" style="3" customWidth="1"/>
    <col min="275" max="513" width="9.140625" style="3"/>
    <col min="514" max="514" width="51.140625" style="3" bestFit="1" customWidth="1"/>
    <col min="515" max="526" width="12.42578125" style="3" customWidth="1"/>
    <col min="527" max="527" width="14.85546875" style="3" customWidth="1"/>
    <col min="528" max="528" width="15.85546875" style="3" customWidth="1"/>
    <col min="529" max="529" width="14.5703125" style="3" customWidth="1"/>
    <col min="530" max="530" width="11.7109375" style="3" customWidth="1"/>
    <col min="531" max="769" width="9.140625" style="3"/>
    <col min="770" max="770" width="51.140625" style="3" bestFit="1" customWidth="1"/>
    <col min="771" max="782" width="12.42578125" style="3" customWidth="1"/>
    <col min="783" max="783" width="14.85546875" style="3" customWidth="1"/>
    <col min="784" max="784" width="15.85546875" style="3" customWidth="1"/>
    <col min="785" max="785" width="14.5703125" style="3" customWidth="1"/>
    <col min="786" max="786" width="11.7109375" style="3" customWidth="1"/>
    <col min="787" max="1025" width="9.140625" style="3"/>
    <col min="1026" max="1026" width="51.140625" style="3" bestFit="1" customWidth="1"/>
    <col min="1027" max="1038" width="12.42578125" style="3" customWidth="1"/>
    <col min="1039" max="1039" width="14.85546875" style="3" customWidth="1"/>
    <col min="1040" max="1040" width="15.85546875" style="3" customWidth="1"/>
    <col min="1041" max="1041" width="14.5703125" style="3" customWidth="1"/>
    <col min="1042" max="1042" width="11.7109375" style="3" customWidth="1"/>
    <col min="1043" max="1281" width="9.140625" style="3"/>
    <col min="1282" max="1282" width="51.140625" style="3" bestFit="1" customWidth="1"/>
    <col min="1283" max="1294" width="12.42578125" style="3" customWidth="1"/>
    <col min="1295" max="1295" width="14.85546875" style="3" customWidth="1"/>
    <col min="1296" max="1296" width="15.85546875" style="3" customWidth="1"/>
    <col min="1297" max="1297" width="14.5703125" style="3" customWidth="1"/>
    <col min="1298" max="1298" width="11.7109375" style="3" customWidth="1"/>
    <col min="1299" max="1537" width="9.140625" style="3"/>
    <col min="1538" max="1538" width="51.140625" style="3" bestFit="1" customWidth="1"/>
    <col min="1539" max="1550" width="12.42578125" style="3" customWidth="1"/>
    <col min="1551" max="1551" width="14.85546875" style="3" customWidth="1"/>
    <col min="1552" max="1552" width="15.85546875" style="3" customWidth="1"/>
    <col min="1553" max="1553" width="14.5703125" style="3" customWidth="1"/>
    <col min="1554" max="1554" width="11.7109375" style="3" customWidth="1"/>
    <col min="1555" max="1793" width="9.140625" style="3"/>
    <col min="1794" max="1794" width="51.140625" style="3" bestFit="1" customWidth="1"/>
    <col min="1795" max="1806" width="12.42578125" style="3" customWidth="1"/>
    <col min="1807" max="1807" width="14.85546875" style="3" customWidth="1"/>
    <col min="1808" max="1808" width="15.85546875" style="3" customWidth="1"/>
    <col min="1809" max="1809" width="14.5703125" style="3" customWidth="1"/>
    <col min="1810" max="1810" width="11.7109375" style="3" customWidth="1"/>
    <col min="1811" max="2049" width="9.140625" style="3"/>
    <col min="2050" max="2050" width="51.140625" style="3" bestFit="1" customWidth="1"/>
    <col min="2051" max="2062" width="12.42578125" style="3" customWidth="1"/>
    <col min="2063" max="2063" width="14.85546875" style="3" customWidth="1"/>
    <col min="2064" max="2064" width="15.85546875" style="3" customWidth="1"/>
    <col min="2065" max="2065" width="14.5703125" style="3" customWidth="1"/>
    <col min="2066" max="2066" width="11.7109375" style="3" customWidth="1"/>
    <col min="2067" max="2305" width="9.140625" style="3"/>
    <col min="2306" max="2306" width="51.140625" style="3" bestFit="1" customWidth="1"/>
    <col min="2307" max="2318" width="12.42578125" style="3" customWidth="1"/>
    <col min="2319" max="2319" width="14.85546875" style="3" customWidth="1"/>
    <col min="2320" max="2320" width="15.85546875" style="3" customWidth="1"/>
    <col min="2321" max="2321" width="14.5703125" style="3" customWidth="1"/>
    <col min="2322" max="2322" width="11.7109375" style="3" customWidth="1"/>
    <col min="2323" max="2561" width="9.140625" style="3"/>
    <col min="2562" max="2562" width="51.140625" style="3" bestFit="1" customWidth="1"/>
    <col min="2563" max="2574" width="12.42578125" style="3" customWidth="1"/>
    <col min="2575" max="2575" width="14.85546875" style="3" customWidth="1"/>
    <col min="2576" max="2576" width="15.85546875" style="3" customWidth="1"/>
    <col min="2577" max="2577" width="14.5703125" style="3" customWidth="1"/>
    <col min="2578" max="2578" width="11.7109375" style="3" customWidth="1"/>
    <col min="2579" max="2817" width="9.140625" style="3"/>
    <col min="2818" max="2818" width="51.140625" style="3" bestFit="1" customWidth="1"/>
    <col min="2819" max="2830" width="12.42578125" style="3" customWidth="1"/>
    <col min="2831" max="2831" width="14.85546875" style="3" customWidth="1"/>
    <col min="2832" max="2832" width="15.85546875" style="3" customWidth="1"/>
    <col min="2833" max="2833" width="14.5703125" style="3" customWidth="1"/>
    <col min="2834" max="2834" width="11.7109375" style="3" customWidth="1"/>
    <col min="2835" max="3073" width="9.140625" style="3"/>
    <col min="3074" max="3074" width="51.140625" style="3" bestFit="1" customWidth="1"/>
    <col min="3075" max="3086" width="12.42578125" style="3" customWidth="1"/>
    <col min="3087" max="3087" width="14.85546875" style="3" customWidth="1"/>
    <col min="3088" max="3088" width="15.85546875" style="3" customWidth="1"/>
    <col min="3089" max="3089" width="14.5703125" style="3" customWidth="1"/>
    <col min="3090" max="3090" width="11.7109375" style="3" customWidth="1"/>
    <col min="3091" max="3329" width="9.140625" style="3"/>
    <col min="3330" max="3330" width="51.140625" style="3" bestFit="1" customWidth="1"/>
    <col min="3331" max="3342" width="12.42578125" style="3" customWidth="1"/>
    <col min="3343" max="3343" width="14.85546875" style="3" customWidth="1"/>
    <col min="3344" max="3344" width="15.85546875" style="3" customWidth="1"/>
    <col min="3345" max="3345" width="14.5703125" style="3" customWidth="1"/>
    <col min="3346" max="3346" width="11.7109375" style="3" customWidth="1"/>
    <col min="3347" max="3585" width="9.140625" style="3"/>
    <col min="3586" max="3586" width="51.140625" style="3" bestFit="1" customWidth="1"/>
    <col min="3587" max="3598" width="12.42578125" style="3" customWidth="1"/>
    <col min="3599" max="3599" width="14.85546875" style="3" customWidth="1"/>
    <col min="3600" max="3600" width="15.85546875" style="3" customWidth="1"/>
    <col min="3601" max="3601" width="14.5703125" style="3" customWidth="1"/>
    <col min="3602" max="3602" width="11.7109375" style="3" customWidth="1"/>
    <col min="3603" max="3841" width="9.140625" style="3"/>
    <col min="3842" max="3842" width="51.140625" style="3" bestFit="1" customWidth="1"/>
    <col min="3843" max="3854" width="12.42578125" style="3" customWidth="1"/>
    <col min="3855" max="3855" width="14.85546875" style="3" customWidth="1"/>
    <col min="3856" max="3856" width="15.85546875" style="3" customWidth="1"/>
    <col min="3857" max="3857" width="14.5703125" style="3" customWidth="1"/>
    <col min="3858" max="3858" width="11.7109375" style="3" customWidth="1"/>
    <col min="3859" max="4097" width="9.140625" style="3"/>
    <col min="4098" max="4098" width="51.140625" style="3" bestFit="1" customWidth="1"/>
    <col min="4099" max="4110" width="12.42578125" style="3" customWidth="1"/>
    <col min="4111" max="4111" width="14.85546875" style="3" customWidth="1"/>
    <col min="4112" max="4112" width="15.85546875" style="3" customWidth="1"/>
    <col min="4113" max="4113" width="14.5703125" style="3" customWidth="1"/>
    <col min="4114" max="4114" width="11.7109375" style="3" customWidth="1"/>
    <col min="4115" max="4353" width="9.140625" style="3"/>
    <col min="4354" max="4354" width="51.140625" style="3" bestFit="1" customWidth="1"/>
    <col min="4355" max="4366" width="12.42578125" style="3" customWidth="1"/>
    <col min="4367" max="4367" width="14.85546875" style="3" customWidth="1"/>
    <col min="4368" max="4368" width="15.85546875" style="3" customWidth="1"/>
    <col min="4369" max="4369" width="14.5703125" style="3" customWidth="1"/>
    <col min="4370" max="4370" width="11.7109375" style="3" customWidth="1"/>
    <col min="4371" max="4609" width="9.140625" style="3"/>
    <col min="4610" max="4610" width="51.140625" style="3" bestFit="1" customWidth="1"/>
    <col min="4611" max="4622" width="12.42578125" style="3" customWidth="1"/>
    <col min="4623" max="4623" width="14.85546875" style="3" customWidth="1"/>
    <col min="4624" max="4624" width="15.85546875" style="3" customWidth="1"/>
    <col min="4625" max="4625" width="14.5703125" style="3" customWidth="1"/>
    <col min="4626" max="4626" width="11.7109375" style="3" customWidth="1"/>
    <col min="4627" max="4865" width="9.140625" style="3"/>
    <col min="4866" max="4866" width="51.140625" style="3" bestFit="1" customWidth="1"/>
    <col min="4867" max="4878" width="12.42578125" style="3" customWidth="1"/>
    <col min="4879" max="4879" width="14.85546875" style="3" customWidth="1"/>
    <col min="4880" max="4880" width="15.85546875" style="3" customWidth="1"/>
    <col min="4881" max="4881" width="14.5703125" style="3" customWidth="1"/>
    <col min="4882" max="4882" width="11.7109375" style="3" customWidth="1"/>
    <col min="4883" max="5121" width="9.140625" style="3"/>
    <col min="5122" max="5122" width="51.140625" style="3" bestFit="1" customWidth="1"/>
    <col min="5123" max="5134" width="12.42578125" style="3" customWidth="1"/>
    <col min="5135" max="5135" width="14.85546875" style="3" customWidth="1"/>
    <col min="5136" max="5136" width="15.85546875" style="3" customWidth="1"/>
    <col min="5137" max="5137" width="14.5703125" style="3" customWidth="1"/>
    <col min="5138" max="5138" width="11.7109375" style="3" customWidth="1"/>
    <col min="5139" max="5377" width="9.140625" style="3"/>
    <col min="5378" max="5378" width="51.140625" style="3" bestFit="1" customWidth="1"/>
    <col min="5379" max="5390" width="12.42578125" style="3" customWidth="1"/>
    <col min="5391" max="5391" width="14.85546875" style="3" customWidth="1"/>
    <col min="5392" max="5392" width="15.85546875" style="3" customWidth="1"/>
    <col min="5393" max="5393" width="14.5703125" style="3" customWidth="1"/>
    <col min="5394" max="5394" width="11.7109375" style="3" customWidth="1"/>
    <col min="5395" max="5633" width="9.140625" style="3"/>
    <col min="5634" max="5634" width="51.140625" style="3" bestFit="1" customWidth="1"/>
    <col min="5635" max="5646" width="12.42578125" style="3" customWidth="1"/>
    <col min="5647" max="5647" width="14.85546875" style="3" customWidth="1"/>
    <col min="5648" max="5648" width="15.85546875" style="3" customWidth="1"/>
    <col min="5649" max="5649" width="14.5703125" style="3" customWidth="1"/>
    <col min="5650" max="5650" width="11.7109375" style="3" customWidth="1"/>
    <col min="5651" max="5889" width="9.140625" style="3"/>
    <col min="5890" max="5890" width="51.140625" style="3" bestFit="1" customWidth="1"/>
    <col min="5891" max="5902" width="12.42578125" style="3" customWidth="1"/>
    <col min="5903" max="5903" width="14.85546875" style="3" customWidth="1"/>
    <col min="5904" max="5904" width="15.85546875" style="3" customWidth="1"/>
    <col min="5905" max="5905" width="14.5703125" style="3" customWidth="1"/>
    <col min="5906" max="5906" width="11.7109375" style="3" customWidth="1"/>
    <col min="5907" max="6145" width="9.140625" style="3"/>
    <col min="6146" max="6146" width="51.140625" style="3" bestFit="1" customWidth="1"/>
    <col min="6147" max="6158" width="12.42578125" style="3" customWidth="1"/>
    <col min="6159" max="6159" width="14.85546875" style="3" customWidth="1"/>
    <col min="6160" max="6160" width="15.85546875" style="3" customWidth="1"/>
    <col min="6161" max="6161" width="14.5703125" style="3" customWidth="1"/>
    <col min="6162" max="6162" width="11.7109375" style="3" customWidth="1"/>
    <col min="6163" max="6401" width="9.140625" style="3"/>
    <col min="6402" max="6402" width="51.140625" style="3" bestFit="1" customWidth="1"/>
    <col min="6403" max="6414" width="12.42578125" style="3" customWidth="1"/>
    <col min="6415" max="6415" width="14.85546875" style="3" customWidth="1"/>
    <col min="6416" max="6416" width="15.85546875" style="3" customWidth="1"/>
    <col min="6417" max="6417" width="14.5703125" style="3" customWidth="1"/>
    <col min="6418" max="6418" width="11.7109375" style="3" customWidth="1"/>
    <col min="6419" max="6657" width="9.140625" style="3"/>
    <col min="6658" max="6658" width="51.140625" style="3" bestFit="1" customWidth="1"/>
    <col min="6659" max="6670" width="12.42578125" style="3" customWidth="1"/>
    <col min="6671" max="6671" width="14.85546875" style="3" customWidth="1"/>
    <col min="6672" max="6672" width="15.85546875" style="3" customWidth="1"/>
    <col min="6673" max="6673" width="14.5703125" style="3" customWidth="1"/>
    <col min="6674" max="6674" width="11.7109375" style="3" customWidth="1"/>
    <col min="6675" max="6913" width="9.140625" style="3"/>
    <col min="6914" max="6914" width="51.140625" style="3" bestFit="1" customWidth="1"/>
    <col min="6915" max="6926" width="12.42578125" style="3" customWidth="1"/>
    <col min="6927" max="6927" width="14.85546875" style="3" customWidth="1"/>
    <col min="6928" max="6928" width="15.85546875" style="3" customWidth="1"/>
    <col min="6929" max="6929" width="14.5703125" style="3" customWidth="1"/>
    <col min="6930" max="6930" width="11.7109375" style="3" customWidth="1"/>
    <col min="6931" max="7169" width="9.140625" style="3"/>
    <col min="7170" max="7170" width="51.140625" style="3" bestFit="1" customWidth="1"/>
    <col min="7171" max="7182" width="12.42578125" style="3" customWidth="1"/>
    <col min="7183" max="7183" width="14.85546875" style="3" customWidth="1"/>
    <col min="7184" max="7184" width="15.85546875" style="3" customWidth="1"/>
    <col min="7185" max="7185" width="14.5703125" style="3" customWidth="1"/>
    <col min="7186" max="7186" width="11.7109375" style="3" customWidth="1"/>
    <col min="7187" max="7425" width="9.140625" style="3"/>
    <col min="7426" max="7426" width="51.140625" style="3" bestFit="1" customWidth="1"/>
    <col min="7427" max="7438" width="12.42578125" style="3" customWidth="1"/>
    <col min="7439" max="7439" width="14.85546875" style="3" customWidth="1"/>
    <col min="7440" max="7440" width="15.85546875" style="3" customWidth="1"/>
    <col min="7441" max="7441" width="14.5703125" style="3" customWidth="1"/>
    <col min="7442" max="7442" width="11.7109375" style="3" customWidth="1"/>
    <col min="7443" max="7681" width="9.140625" style="3"/>
    <col min="7682" max="7682" width="51.140625" style="3" bestFit="1" customWidth="1"/>
    <col min="7683" max="7694" width="12.42578125" style="3" customWidth="1"/>
    <col min="7695" max="7695" width="14.85546875" style="3" customWidth="1"/>
    <col min="7696" max="7696" width="15.85546875" style="3" customWidth="1"/>
    <col min="7697" max="7697" width="14.5703125" style="3" customWidth="1"/>
    <col min="7698" max="7698" width="11.7109375" style="3" customWidth="1"/>
    <col min="7699" max="7937" width="9.140625" style="3"/>
    <col min="7938" max="7938" width="51.140625" style="3" bestFit="1" customWidth="1"/>
    <col min="7939" max="7950" width="12.42578125" style="3" customWidth="1"/>
    <col min="7951" max="7951" width="14.85546875" style="3" customWidth="1"/>
    <col min="7952" max="7952" width="15.85546875" style="3" customWidth="1"/>
    <col min="7953" max="7953" width="14.5703125" style="3" customWidth="1"/>
    <col min="7954" max="7954" width="11.7109375" style="3" customWidth="1"/>
    <col min="7955" max="8193" width="9.140625" style="3"/>
    <col min="8194" max="8194" width="51.140625" style="3" bestFit="1" customWidth="1"/>
    <col min="8195" max="8206" width="12.42578125" style="3" customWidth="1"/>
    <col min="8207" max="8207" width="14.85546875" style="3" customWidth="1"/>
    <col min="8208" max="8208" width="15.85546875" style="3" customWidth="1"/>
    <col min="8209" max="8209" width="14.5703125" style="3" customWidth="1"/>
    <col min="8210" max="8210" width="11.7109375" style="3" customWidth="1"/>
    <col min="8211" max="8449" width="9.140625" style="3"/>
    <col min="8450" max="8450" width="51.140625" style="3" bestFit="1" customWidth="1"/>
    <col min="8451" max="8462" width="12.42578125" style="3" customWidth="1"/>
    <col min="8463" max="8463" width="14.85546875" style="3" customWidth="1"/>
    <col min="8464" max="8464" width="15.85546875" style="3" customWidth="1"/>
    <col min="8465" max="8465" width="14.5703125" style="3" customWidth="1"/>
    <col min="8466" max="8466" width="11.7109375" style="3" customWidth="1"/>
    <col min="8467" max="8705" width="9.140625" style="3"/>
    <col min="8706" max="8706" width="51.140625" style="3" bestFit="1" customWidth="1"/>
    <col min="8707" max="8718" width="12.42578125" style="3" customWidth="1"/>
    <col min="8719" max="8719" width="14.85546875" style="3" customWidth="1"/>
    <col min="8720" max="8720" width="15.85546875" style="3" customWidth="1"/>
    <col min="8721" max="8721" width="14.5703125" style="3" customWidth="1"/>
    <col min="8722" max="8722" width="11.7109375" style="3" customWidth="1"/>
    <col min="8723" max="8961" width="9.140625" style="3"/>
    <col min="8962" max="8962" width="51.140625" style="3" bestFit="1" customWidth="1"/>
    <col min="8963" max="8974" width="12.42578125" style="3" customWidth="1"/>
    <col min="8975" max="8975" width="14.85546875" style="3" customWidth="1"/>
    <col min="8976" max="8976" width="15.85546875" style="3" customWidth="1"/>
    <col min="8977" max="8977" width="14.5703125" style="3" customWidth="1"/>
    <col min="8978" max="8978" width="11.7109375" style="3" customWidth="1"/>
    <col min="8979" max="9217" width="9.140625" style="3"/>
    <col min="9218" max="9218" width="51.140625" style="3" bestFit="1" customWidth="1"/>
    <col min="9219" max="9230" width="12.42578125" style="3" customWidth="1"/>
    <col min="9231" max="9231" width="14.85546875" style="3" customWidth="1"/>
    <col min="9232" max="9232" width="15.85546875" style="3" customWidth="1"/>
    <col min="9233" max="9233" width="14.5703125" style="3" customWidth="1"/>
    <col min="9234" max="9234" width="11.7109375" style="3" customWidth="1"/>
    <col min="9235" max="9473" width="9.140625" style="3"/>
    <col min="9474" max="9474" width="51.140625" style="3" bestFit="1" customWidth="1"/>
    <col min="9475" max="9486" width="12.42578125" style="3" customWidth="1"/>
    <col min="9487" max="9487" width="14.85546875" style="3" customWidth="1"/>
    <col min="9488" max="9488" width="15.85546875" style="3" customWidth="1"/>
    <col min="9489" max="9489" width="14.5703125" style="3" customWidth="1"/>
    <col min="9490" max="9490" width="11.7109375" style="3" customWidth="1"/>
    <col min="9491" max="9729" width="9.140625" style="3"/>
    <col min="9730" max="9730" width="51.140625" style="3" bestFit="1" customWidth="1"/>
    <col min="9731" max="9742" width="12.42578125" style="3" customWidth="1"/>
    <col min="9743" max="9743" width="14.85546875" style="3" customWidth="1"/>
    <col min="9744" max="9744" width="15.85546875" style="3" customWidth="1"/>
    <col min="9745" max="9745" width="14.5703125" style="3" customWidth="1"/>
    <col min="9746" max="9746" width="11.7109375" style="3" customWidth="1"/>
    <col min="9747" max="9985" width="9.140625" style="3"/>
    <col min="9986" max="9986" width="51.140625" style="3" bestFit="1" customWidth="1"/>
    <col min="9987" max="9998" width="12.42578125" style="3" customWidth="1"/>
    <col min="9999" max="9999" width="14.85546875" style="3" customWidth="1"/>
    <col min="10000" max="10000" width="15.85546875" style="3" customWidth="1"/>
    <col min="10001" max="10001" width="14.5703125" style="3" customWidth="1"/>
    <col min="10002" max="10002" width="11.7109375" style="3" customWidth="1"/>
    <col min="10003" max="10241" width="9.140625" style="3"/>
    <col min="10242" max="10242" width="51.140625" style="3" bestFit="1" customWidth="1"/>
    <col min="10243" max="10254" width="12.42578125" style="3" customWidth="1"/>
    <col min="10255" max="10255" width="14.85546875" style="3" customWidth="1"/>
    <col min="10256" max="10256" width="15.85546875" style="3" customWidth="1"/>
    <col min="10257" max="10257" width="14.5703125" style="3" customWidth="1"/>
    <col min="10258" max="10258" width="11.7109375" style="3" customWidth="1"/>
    <col min="10259" max="10497" width="9.140625" style="3"/>
    <col min="10498" max="10498" width="51.140625" style="3" bestFit="1" customWidth="1"/>
    <col min="10499" max="10510" width="12.42578125" style="3" customWidth="1"/>
    <col min="10511" max="10511" width="14.85546875" style="3" customWidth="1"/>
    <col min="10512" max="10512" width="15.85546875" style="3" customWidth="1"/>
    <col min="10513" max="10513" width="14.5703125" style="3" customWidth="1"/>
    <col min="10514" max="10514" width="11.7109375" style="3" customWidth="1"/>
    <col min="10515" max="10753" width="9.140625" style="3"/>
    <col min="10754" max="10754" width="51.140625" style="3" bestFit="1" customWidth="1"/>
    <col min="10755" max="10766" width="12.42578125" style="3" customWidth="1"/>
    <col min="10767" max="10767" width="14.85546875" style="3" customWidth="1"/>
    <col min="10768" max="10768" width="15.85546875" style="3" customWidth="1"/>
    <col min="10769" max="10769" width="14.5703125" style="3" customWidth="1"/>
    <col min="10770" max="10770" width="11.7109375" style="3" customWidth="1"/>
    <col min="10771" max="11009" width="9.140625" style="3"/>
    <col min="11010" max="11010" width="51.140625" style="3" bestFit="1" customWidth="1"/>
    <col min="11011" max="11022" width="12.42578125" style="3" customWidth="1"/>
    <col min="11023" max="11023" width="14.85546875" style="3" customWidth="1"/>
    <col min="11024" max="11024" width="15.85546875" style="3" customWidth="1"/>
    <col min="11025" max="11025" width="14.5703125" style="3" customWidth="1"/>
    <col min="11026" max="11026" width="11.7109375" style="3" customWidth="1"/>
    <col min="11027" max="11265" width="9.140625" style="3"/>
    <col min="11266" max="11266" width="51.140625" style="3" bestFit="1" customWidth="1"/>
    <col min="11267" max="11278" width="12.42578125" style="3" customWidth="1"/>
    <col min="11279" max="11279" width="14.85546875" style="3" customWidth="1"/>
    <col min="11280" max="11280" width="15.85546875" style="3" customWidth="1"/>
    <col min="11281" max="11281" width="14.5703125" style="3" customWidth="1"/>
    <col min="11282" max="11282" width="11.7109375" style="3" customWidth="1"/>
    <col min="11283" max="11521" width="9.140625" style="3"/>
    <col min="11522" max="11522" width="51.140625" style="3" bestFit="1" customWidth="1"/>
    <col min="11523" max="11534" width="12.42578125" style="3" customWidth="1"/>
    <col min="11535" max="11535" width="14.85546875" style="3" customWidth="1"/>
    <col min="11536" max="11536" width="15.85546875" style="3" customWidth="1"/>
    <col min="11537" max="11537" width="14.5703125" style="3" customWidth="1"/>
    <col min="11538" max="11538" width="11.7109375" style="3" customWidth="1"/>
    <col min="11539" max="11777" width="9.140625" style="3"/>
    <col min="11778" max="11778" width="51.140625" style="3" bestFit="1" customWidth="1"/>
    <col min="11779" max="11790" width="12.42578125" style="3" customWidth="1"/>
    <col min="11791" max="11791" width="14.85546875" style="3" customWidth="1"/>
    <col min="11792" max="11792" width="15.85546875" style="3" customWidth="1"/>
    <col min="11793" max="11793" width="14.5703125" style="3" customWidth="1"/>
    <col min="11794" max="11794" width="11.7109375" style="3" customWidth="1"/>
    <col min="11795" max="12033" width="9.140625" style="3"/>
    <col min="12034" max="12034" width="51.140625" style="3" bestFit="1" customWidth="1"/>
    <col min="12035" max="12046" width="12.42578125" style="3" customWidth="1"/>
    <col min="12047" max="12047" width="14.85546875" style="3" customWidth="1"/>
    <col min="12048" max="12048" width="15.85546875" style="3" customWidth="1"/>
    <col min="12049" max="12049" width="14.5703125" style="3" customWidth="1"/>
    <col min="12050" max="12050" width="11.7109375" style="3" customWidth="1"/>
    <col min="12051" max="12289" width="9.140625" style="3"/>
    <col min="12290" max="12290" width="51.140625" style="3" bestFit="1" customWidth="1"/>
    <col min="12291" max="12302" width="12.42578125" style="3" customWidth="1"/>
    <col min="12303" max="12303" width="14.85546875" style="3" customWidth="1"/>
    <col min="12304" max="12304" width="15.85546875" style="3" customWidth="1"/>
    <col min="12305" max="12305" width="14.5703125" style="3" customWidth="1"/>
    <col min="12306" max="12306" width="11.7109375" style="3" customWidth="1"/>
    <col min="12307" max="12545" width="9.140625" style="3"/>
    <col min="12546" max="12546" width="51.140625" style="3" bestFit="1" customWidth="1"/>
    <col min="12547" max="12558" width="12.42578125" style="3" customWidth="1"/>
    <col min="12559" max="12559" width="14.85546875" style="3" customWidth="1"/>
    <col min="12560" max="12560" width="15.85546875" style="3" customWidth="1"/>
    <col min="12561" max="12561" width="14.5703125" style="3" customWidth="1"/>
    <col min="12562" max="12562" width="11.7109375" style="3" customWidth="1"/>
    <col min="12563" max="12801" width="9.140625" style="3"/>
    <col min="12802" max="12802" width="51.140625" style="3" bestFit="1" customWidth="1"/>
    <col min="12803" max="12814" width="12.42578125" style="3" customWidth="1"/>
    <col min="12815" max="12815" width="14.85546875" style="3" customWidth="1"/>
    <col min="12816" max="12816" width="15.85546875" style="3" customWidth="1"/>
    <col min="12817" max="12817" width="14.5703125" style="3" customWidth="1"/>
    <col min="12818" max="12818" width="11.7109375" style="3" customWidth="1"/>
    <col min="12819" max="13057" width="9.140625" style="3"/>
    <col min="13058" max="13058" width="51.140625" style="3" bestFit="1" customWidth="1"/>
    <col min="13059" max="13070" width="12.42578125" style="3" customWidth="1"/>
    <col min="13071" max="13071" width="14.85546875" style="3" customWidth="1"/>
    <col min="13072" max="13072" width="15.85546875" style="3" customWidth="1"/>
    <col min="13073" max="13073" width="14.5703125" style="3" customWidth="1"/>
    <col min="13074" max="13074" width="11.7109375" style="3" customWidth="1"/>
    <col min="13075" max="13313" width="9.140625" style="3"/>
    <col min="13314" max="13314" width="51.140625" style="3" bestFit="1" customWidth="1"/>
    <col min="13315" max="13326" width="12.42578125" style="3" customWidth="1"/>
    <col min="13327" max="13327" width="14.85546875" style="3" customWidth="1"/>
    <col min="13328" max="13328" width="15.85546875" style="3" customWidth="1"/>
    <col min="13329" max="13329" width="14.5703125" style="3" customWidth="1"/>
    <col min="13330" max="13330" width="11.7109375" style="3" customWidth="1"/>
    <col min="13331" max="13569" width="9.140625" style="3"/>
    <col min="13570" max="13570" width="51.140625" style="3" bestFit="1" customWidth="1"/>
    <col min="13571" max="13582" width="12.42578125" style="3" customWidth="1"/>
    <col min="13583" max="13583" width="14.85546875" style="3" customWidth="1"/>
    <col min="13584" max="13584" width="15.85546875" style="3" customWidth="1"/>
    <col min="13585" max="13585" width="14.5703125" style="3" customWidth="1"/>
    <col min="13586" max="13586" width="11.7109375" style="3" customWidth="1"/>
    <col min="13587" max="13825" width="9.140625" style="3"/>
    <col min="13826" max="13826" width="51.140625" style="3" bestFit="1" customWidth="1"/>
    <col min="13827" max="13838" width="12.42578125" style="3" customWidth="1"/>
    <col min="13839" max="13839" width="14.85546875" style="3" customWidth="1"/>
    <col min="13840" max="13840" width="15.85546875" style="3" customWidth="1"/>
    <col min="13841" max="13841" width="14.5703125" style="3" customWidth="1"/>
    <col min="13842" max="13842" width="11.7109375" style="3" customWidth="1"/>
    <col min="13843" max="14081" width="9.140625" style="3"/>
    <col min="14082" max="14082" width="51.140625" style="3" bestFit="1" customWidth="1"/>
    <col min="14083" max="14094" width="12.42578125" style="3" customWidth="1"/>
    <col min="14095" max="14095" width="14.85546875" style="3" customWidth="1"/>
    <col min="14096" max="14096" width="15.85546875" style="3" customWidth="1"/>
    <col min="14097" max="14097" width="14.5703125" style="3" customWidth="1"/>
    <col min="14098" max="14098" width="11.7109375" style="3" customWidth="1"/>
    <col min="14099" max="14337" width="9.140625" style="3"/>
    <col min="14338" max="14338" width="51.140625" style="3" bestFit="1" customWidth="1"/>
    <col min="14339" max="14350" width="12.42578125" style="3" customWidth="1"/>
    <col min="14351" max="14351" width="14.85546875" style="3" customWidth="1"/>
    <col min="14352" max="14352" width="15.85546875" style="3" customWidth="1"/>
    <col min="14353" max="14353" width="14.5703125" style="3" customWidth="1"/>
    <col min="14354" max="14354" width="11.7109375" style="3" customWidth="1"/>
    <col min="14355" max="14593" width="9.140625" style="3"/>
    <col min="14594" max="14594" width="51.140625" style="3" bestFit="1" customWidth="1"/>
    <col min="14595" max="14606" width="12.42578125" style="3" customWidth="1"/>
    <col min="14607" max="14607" width="14.85546875" style="3" customWidth="1"/>
    <col min="14608" max="14608" width="15.85546875" style="3" customWidth="1"/>
    <col min="14609" max="14609" width="14.5703125" style="3" customWidth="1"/>
    <col min="14610" max="14610" width="11.7109375" style="3" customWidth="1"/>
    <col min="14611" max="14849" width="9.140625" style="3"/>
    <col min="14850" max="14850" width="51.140625" style="3" bestFit="1" customWidth="1"/>
    <col min="14851" max="14862" width="12.42578125" style="3" customWidth="1"/>
    <col min="14863" max="14863" width="14.85546875" style="3" customWidth="1"/>
    <col min="14864" max="14864" width="15.85546875" style="3" customWidth="1"/>
    <col min="14865" max="14865" width="14.5703125" style="3" customWidth="1"/>
    <col min="14866" max="14866" width="11.7109375" style="3" customWidth="1"/>
    <col min="14867" max="15105" width="9.140625" style="3"/>
    <col min="15106" max="15106" width="51.140625" style="3" bestFit="1" customWidth="1"/>
    <col min="15107" max="15118" width="12.42578125" style="3" customWidth="1"/>
    <col min="15119" max="15119" width="14.85546875" style="3" customWidth="1"/>
    <col min="15120" max="15120" width="15.85546875" style="3" customWidth="1"/>
    <col min="15121" max="15121" width="14.5703125" style="3" customWidth="1"/>
    <col min="15122" max="15122" width="11.7109375" style="3" customWidth="1"/>
    <col min="15123" max="15361" width="9.140625" style="3"/>
    <col min="15362" max="15362" width="51.140625" style="3" bestFit="1" customWidth="1"/>
    <col min="15363" max="15374" width="12.42578125" style="3" customWidth="1"/>
    <col min="15375" max="15375" width="14.85546875" style="3" customWidth="1"/>
    <col min="15376" max="15376" width="15.85546875" style="3" customWidth="1"/>
    <col min="15377" max="15377" width="14.5703125" style="3" customWidth="1"/>
    <col min="15378" max="15378" width="11.7109375" style="3" customWidth="1"/>
    <col min="15379" max="15617" width="9.140625" style="3"/>
    <col min="15618" max="15618" width="51.140625" style="3" bestFit="1" customWidth="1"/>
    <col min="15619" max="15630" width="12.42578125" style="3" customWidth="1"/>
    <col min="15631" max="15631" width="14.85546875" style="3" customWidth="1"/>
    <col min="15632" max="15632" width="15.85546875" style="3" customWidth="1"/>
    <col min="15633" max="15633" width="14.5703125" style="3" customWidth="1"/>
    <col min="15634" max="15634" width="11.7109375" style="3" customWidth="1"/>
    <col min="15635" max="15873" width="9.140625" style="3"/>
    <col min="15874" max="15874" width="51.140625" style="3" bestFit="1" customWidth="1"/>
    <col min="15875" max="15886" width="12.42578125" style="3" customWidth="1"/>
    <col min="15887" max="15887" width="14.85546875" style="3" customWidth="1"/>
    <col min="15888" max="15888" width="15.85546875" style="3" customWidth="1"/>
    <col min="15889" max="15889" width="14.5703125" style="3" customWidth="1"/>
    <col min="15890" max="15890" width="11.7109375" style="3" customWidth="1"/>
    <col min="15891" max="16129" width="9.140625" style="3"/>
    <col min="16130" max="16130" width="51.140625" style="3" bestFit="1" customWidth="1"/>
    <col min="16131" max="16142" width="12.42578125" style="3" customWidth="1"/>
    <col min="16143" max="16143" width="14.85546875" style="3" customWidth="1"/>
    <col min="16144" max="16144" width="15.85546875" style="3" customWidth="1"/>
    <col min="16145" max="16145" width="14.5703125" style="3" customWidth="1"/>
    <col min="16146" max="16146" width="11.7109375" style="3" customWidth="1"/>
    <col min="16147" max="16384" width="9.140625" style="3"/>
  </cols>
  <sheetData>
    <row r="1" spans="1:21" ht="57.75" customHeight="1" x14ac:dyDescent="0.2">
      <c r="A1" s="39" t="str">
        <f>('[1]YARIŞMA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2"/>
      <c r="S1" s="2"/>
    </row>
    <row r="2" spans="1:21" ht="27.75" customHeight="1" x14ac:dyDescent="0.2">
      <c r="A2" s="40" t="str">
        <f>'[1]YARIŞMA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21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"/>
      <c r="R3" s="5"/>
      <c r="S3" s="5"/>
    </row>
    <row r="4" spans="1:21" ht="23.25" customHeight="1" x14ac:dyDescent="0.2">
      <c r="A4" s="41" t="str">
        <f>'[1]YARIŞMA BİLGİLERİ'!F21</f>
        <v>2011 KIZLAR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5"/>
      <c r="R4" s="5"/>
      <c r="S4" s="5"/>
    </row>
    <row r="5" spans="1:2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2">
        <f ca="1">NOW()</f>
        <v>44714.409246990741</v>
      </c>
      <c r="O5" s="42"/>
      <c r="P5" s="42"/>
      <c r="Q5" s="7"/>
      <c r="R5" s="5"/>
      <c r="S5" s="5"/>
    </row>
    <row r="6" spans="1:21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5</v>
      </c>
      <c r="G6" s="38"/>
      <c r="H6" s="38" t="s">
        <v>6</v>
      </c>
      <c r="I6" s="38"/>
      <c r="J6" s="43" t="s">
        <v>7</v>
      </c>
      <c r="K6" s="44"/>
      <c r="L6" s="43" t="s">
        <v>4</v>
      </c>
      <c r="M6" s="44"/>
      <c r="N6" s="38" t="s">
        <v>3</v>
      </c>
      <c r="O6" s="38"/>
      <c r="P6" s="45" t="s">
        <v>18</v>
      </c>
      <c r="Q6" s="9"/>
      <c r="R6" s="9"/>
      <c r="S6" s="9"/>
      <c r="T6" s="9"/>
      <c r="U6" s="9"/>
    </row>
    <row r="7" spans="1:21" ht="27" customHeight="1" x14ac:dyDescent="0.2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45"/>
      <c r="Q7" s="9"/>
      <c r="R7" s="9"/>
      <c r="S7" s="9"/>
      <c r="T7" s="9"/>
      <c r="U7" s="9"/>
    </row>
    <row r="8" spans="1:21" ht="31.5" customHeight="1" x14ac:dyDescent="0.2">
      <c r="A8" s="12">
        <v>1</v>
      </c>
      <c r="B8" s="19" t="s">
        <v>19</v>
      </c>
      <c r="C8" s="35" t="s">
        <v>20</v>
      </c>
      <c r="D8" s="13" t="str">
        <f>IF(ISERROR(VLOOKUP(B8,'[1]60m.'!$D$8:$F$965,3,0)),"",(VLOOKUP(B8,'[1]60m.'!$D$8:$H$965,3,0)))</f>
        <v/>
      </c>
      <c r="E8" s="14" t="str">
        <f>IF(ISERROR(VLOOKUP(B8,'[1]60m.'!$D$8:$G$965,4,0)),"",(VLOOKUP(B8,'[1]60m.'!$D$8:$G$965,4,0)))</f>
        <v/>
      </c>
      <c r="F8" s="15">
        <f>IF(ISERROR(VLOOKUP(B8,[1]Uzun!$E$8:$J$995,6,0)),"",(VLOOKUP(B8,[1]Uzun!$E$8:$J$995,6,0)))</f>
        <v>369</v>
      </c>
      <c r="G8" s="16">
        <f>IF(ISERROR(VLOOKUP(B8,[1]Uzun!$E$8:$K$996,7,0)),"",(VLOOKUP(B8,[1]Uzun!$E$8:$K$996,7,0)))</f>
        <v>45</v>
      </c>
      <c r="H8" s="13" t="str">
        <f>IF(ISERROR(VLOOKUP(B8,[1]Yüksek!$E$8:$BA$1000,48,0)),"",(VLOOKUP(B8,[1]Yüksek!$E$8:$BA$1000,48,0)))</f>
        <v/>
      </c>
      <c r="I8" s="14" t="str">
        <f>IF(ISERROR(VLOOKUP(B8,[1]Yüksek!$E$8:$BA$1000,49,0)),"",(VLOOKUP(B8,[1]Yüksek!$E$8:$BA$1000,49,0)))</f>
        <v/>
      </c>
      <c r="J8" s="15">
        <f>IF(ISERROR(VLOOKUP(B8,[1]Fırlatma!$E$8:$J$995,6,0)),"",(VLOOKUP(B8,[1]Fırlatma!$E$8:$J$995,6,0)))</f>
        <v>3656</v>
      </c>
      <c r="K8" s="16">
        <f>IF(ISERROR(VLOOKUP(B8,[1]Fırlatma!$E$8:$K$995,7,0)),"",(VLOOKUP(B8,[1]Fırlatma!$E$8:$K$995,7,0)))</f>
        <v>48</v>
      </c>
      <c r="L8" s="17">
        <f>IF(ISERROR(VLOOKUP(B8,'[1]600m.'!$D$8:$F$984,3,0)),"",(VLOOKUP(B8,'[1]600m.'!$D$8:$H$984,3,0)))</f>
        <v>21326</v>
      </c>
      <c r="M8" s="14">
        <f>IF(ISERROR(VLOOKUP(B8,'[1]600m.'!$D$8:$G$984,4,0)),"",(VLOOKUP(B8,'[1]600m.'!$D$8:$G$984,4,0)))</f>
        <v>28</v>
      </c>
      <c r="N8" s="15" t="str">
        <f>IF(ISERROR(VLOOKUP(B8,'[1]80m.'!$D$8:$G$935,3,0)),"",(VLOOKUP(B8,'[1]80m.'!$D$8:$G$935,3,0)))</f>
        <v/>
      </c>
      <c r="O8" s="16" t="str">
        <f>IF(ISERROR(VLOOKUP(B8,'[1]80m.'!$D$8:$G$935,4,0)),"",(VLOOKUP(B8,'[1]80m.'!$D$8:$G$935,4,0)))</f>
        <v/>
      </c>
      <c r="P8" s="21">
        <f t="shared" ref="P8:P10" si="0">SUM(E8,G8,I8,K8,M8,O8)</f>
        <v>121</v>
      </c>
      <c r="Q8" s="9"/>
      <c r="R8" s="9"/>
      <c r="S8" s="9"/>
      <c r="T8" s="9"/>
      <c r="U8" s="9"/>
    </row>
    <row r="9" spans="1:21" ht="31.5" customHeight="1" x14ac:dyDescent="0.2">
      <c r="A9" s="12">
        <v>2</v>
      </c>
      <c r="B9" s="19" t="s">
        <v>21</v>
      </c>
      <c r="C9" s="35" t="s">
        <v>20</v>
      </c>
      <c r="D9" s="13" t="str">
        <f>IF(ISERROR(VLOOKUP(B9,'[1]60m.'!$D$8:$F$965,3,0)),"",(VLOOKUP(B9,'[1]60m.'!$D$8:$H$965,3,0)))</f>
        <v/>
      </c>
      <c r="E9" s="14" t="str">
        <f>IF(ISERROR(VLOOKUP(B9,'[1]60m.'!$D$8:$G$965,4,0)),"",(VLOOKUP(B9,'[1]60m.'!$D$8:$G$965,4,0)))</f>
        <v/>
      </c>
      <c r="F9" s="15">
        <f>IF(ISERROR(VLOOKUP(B9,[1]Uzun!$E$8:$J$995,6,0)),"",(VLOOKUP(B9,[1]Uzun!$E$8:$J$995,6,0)))</f>
        <v>298</v>
      </c>
      <c r="G9" s="16">
        <f>IF(ISERROR(VLOOKUP(B9,[1]Uzun!$E$8:$K$996,7,0)),"",(VLOOKUP(B9,[1]Uzun!$E$8:$K$996,7,0)))</f>
        <v>21</v>
      </c>
      <c r="H9" s="13" t="str">
        <f>IF(ISERROR(VLOOKUP(B9,[1]Yüksek!$E$8:$BA$1000,48,0)),"",(VLOOKUP(B9,[1]Yüksek!$E$8:$BA$1000,48,0)))</f>
        <v/>
      </c>
      <c r="I9" s="14" t="str">
        <f>IF(ISERROR(VLOOKUP(B9,[1]Yüksek!$E$8:$BA$1000,49,0)),"",(VLOOKUP(B9,[1]Yüksek!$E$8:$BA$1000,49,0)))</f>
        <v/>
      </c>
      <c r="J9" s="15">
        <f>IF(ISERROR(VLOOKUP(B9,[1]Fırlatma!$E$8:$J$995,6,0)),"",(VLOOKUP(B9,[1]Fırlatma!$E$8:$J$995,6,0)))</f>
        <v>2615</v>
      </c>
      <c r="K9" s="16">
        <f>IF(ISERROR(VLOOKUP(B9,[1]Fırlatma!$E$8:$K$995,7,0)),"",(VLOOKUP(B9,[1]Fırlatma!$E$8:$K$995,7,0)))</f>
        <v>27</v>
      </c>
      <c r="L9" s="17">
        <f>IF(ISERROR(VLOOKUP(B9,'[1]600m.'!$D$8:$F$984,3,0)),"",(VLOOKUP(B9,'[1]600m.'!$D$8:$H$984,3,0)))</f>
        <v>21564</v>
      </c>
      <c r="M9" s="14">
        <f>IF(ISERROR(VLOOKUP(B9,'[1]600m.'!$D$8:$G$984,4,0)),"",(VLOOKUP(B9,'[1]600m.'!$D$8:$G$984,4,0)))</f>
        <v>27</v>
      </c>
      <c r="N9" s="15" t="str">
        <f>IF(ISERROR(VLOOKUP(B9,'[1]80m.'!$D$8:$G$935,3,0)),"",(VLOOKUP(B9,'[1]80m.'!$D$8:$G$935,3,0)))</f>
        <v/>
      </c>
      <c r="O9" s="16" t="str">
        <f>IF(ISERROR(VLOOKUP(B9,'[1]80m.'!$D$8:$G$935,4,0)),"",(VLOOKUP(B9,'[1]80m.'!$D$8:$G$935,4,0)))</f>
        <v/>
      </c>
      <c r="P9" s="21">
        <f t="shared" si="0"/>
        <v>75</v>
      </c>
      <c r="Q9" s="9"/>
      <c r="R9" s="9"/>
      <c r="S9" s="9"/>
      <c r="T9" s="9"/>
      <c r="U9" s="9"/>
    </row>
    <row r="10" spans="1:21" ht="31.5" customHeight="1" x14ac:dyDescent="0.2">
      <c r="A10" s="12">
        <v>3</v>
      </c>
      <c r="B10" s="19" t="s">
        <v>22</v>
      </c>
      <c r="C10" s="35" t="s">
        <v>20</v>
      </c>
      <c r="D10" s="13" t="str">
        <f>IF(ISERROR(VLOOKUP(B10,'[1]60m.'!$D$8:$F$965,3,0)),"",(VLOOKUP(B10,'[1]60m.'!$D$8:$H$965,3,0)))</f>
        <v/>
      </c>
      <c r="E10" s="14" t="str">
        <f>IF(ISERROR(VLOOKUP(B10,'[1]60m.'!$D$8:$G$965,4,0)),"",(VLOOKUP(B10,'[1]60m.'!$D$8:$G$965,4,0)))</f>
        <v/>
      </c>
      <c r="F10" s="15">
        <f>IF(ISERROR(VLOOKUP(B10,[1]Uzun!$E$8:$J$995,6,0)),"",(VLOOKUP(B10,[1]Uzun!$E$8:$J$995,6,0)))</f>
        <v>295</v>
      </c>
      <c r="G10" s="16">
        <f>IF(ISERROR(VLOOKUP(B10,[1]Uzun!$E$8:$K$996,7,0)),"",(VLOOKUP(B10,[1]Uzun!$E$8:$K$996,7,0)))</f>
        <v>21</v>
      </c>
      <c r="H10" s="13" t="str">
        <f>IF(ISERROR(VLOOKUP(B10,[1]Yüksek!$E$8:$BA$1000,48,0)),"",(VLOOKUP(B10,[1]Yüksek!$E$8:$BA$1000,48,0)))</f>
        <v/>
      </c>
      <c r="I10" s="14" t="str">
        <f>IF(ISERROR(VLOOKUP(B10,[1]Yüksek!$E$8:$BA$1000,49,0)),"",(VLOOKUP(B10,[1]Yüksek!$E$8:$BA$1000,49,0)))</f>
        <v/>
      </c>
      <c r="J10" s="15">
        <f>IF(ISERROR(VLOOKUP(B10,[1]Fırlatma!$E$8:$J$995,6,0)),"",(VLOOKUP(B10,[1]Fırlatma!$E$8:$J$995,6,0)))</f>
        <v>2091</v>
      </c>
      <c r="K10" s="16">
        <f>IF(ISERROR(VLOOKUP(B10,[1]Fırlatma!$E$8:$K$995,7,0)),"",(VLOOKUP(B10,[1]Fırlatma!$E$8:$K$995,7,0)))</f>
        <v>16</v>
      </c>
      <c r="L10" s="17">
        <f>IF(ISERROR(VLOOKUP(B10,'[1]600m.'!$D$8:$F$984,3,0)),"",(VLOOKUP(B10,'[1]600m.'!$D$8:$H$984,3,0)))</f>
        <v>21350</v>
      </c>
      <c r="M10" s="14">
        <f>IF(ISERROR(VLOOKUP(B10,'[1]600m.'!$D$8:$G$984,4,0)),"",(VLOOKUP(B10,'[1]600m.'!$D$8:$G$984,4,0)))</f>
        <v>28</v>
      </c>
      <c r="N10" s="15" t="str">
        <f>IF(ISERROR(VLOOKUP(B10,'[1]80m.'!$D$8:$G$935,3,0)),"",(VLOOKUP(B10,'[1]80m.'!$D$8:$G$935,3,0)))</f>
        <v/>
      </c>
      <c r="O10" s="16" t="str">
        <f>IF(ISERROR(VLOOKUP(B10,'[1]80m.'!$D$8:$G$935,4,0)),"",(VLOOKUP(B10,'[1]80m.'!$D$8:$G$935,4,0)))</f>
        <v/>
      </c>
      <c r="P10" s="21">
        <f t="shared" si="0"/>
        <v>65</v>
      </c>
      <c r="Q10" s="9"/>
      <c r="R10" s="9"/>
      <c r="S10" s="9"/>
      <c r="T10" s="9"/>
      <c r="U10" s="9"/>
    </row>
    <row r="65439" spans="1:1" x14ac:dyDescent="0.2">
      <c r="A65439" s="3" t="s">
        <v>41</v>
      </c>
    </row>
  </sheetData>
  <mergeCells count="15">
    <mergeCell ref="J6:K6"/>
    <mergeCell ref="L6:M6"/>
    <mergeCell ref="N6:O6"/>
    <mergeCell ref="P6:P7"/>
    <mergeCell ref="C6:C7"/>
    <mergeCell ref="A1:P1"/>
    <mergeCell ref="A2:P2"/>
    <mergeCell ref="A3:P3"/>
    <mergeCell ref="A4:P4"/>
    <mergeCell ref="N5:P5"/>
    <mergeCell ref="A6:A7"/>
    <mergeCell ref="B6:B7"/>
    <mergeCell ref="D6:E6"/>
    <mergeCell ref="F6:G6"/>
    <mergeCell ref="H6:I6"/>
  </mergeCells>
  <conditionalFormatting sqref="P8:P10">
    <cfRule type="duplicateValues" dxfId="7" priority="31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002060"/>
  </sheetPr>
  <dimension ref="A1:U65438"/>
  <sheetViews>
    <sheetView view="pageBreakPreview" zoomScale="50" zoomScaleNormal="100" zoomScaleSheetLayoutView="50" workbookViewId="0">
      <selection activeCell="A10" sqref="A10"/>
    </sheetView>
  </sheetViews>
  <sheetFormatPr defaultRowHeight="12.75" x14ac:dyDescent="0.2"/>
  <cols>
    <col min="1" max="1" width="9.140625" style="3"/>
    <col min="2" max="2" width="51.140625" style="3" bestFit="1" customWidth="1"/>
    <col min="3" max="3" width="15.42578125" style="3" bestFit="1" customWidth="1"/>
    <col min="4" max="15" width="12.42578125" style="3" customWidth="1"/>
    <col min="16" max="16" width="14.85546875" style="3" customWidth="1"/>
    <col min="17" max="17" width="14.5703125" style="3" customWidth="1"/>
    <col min="18" max="18" width="11.7109375" style="3" customWidth="1"/>
    <col min="19" max="257" width="9.140625" style="3"/>
    <col min="258" max="258" width="51.140625" style="3" bestFit="1" customWidth="1"/>
    <col min="259" max="270" width="12.42578125" style="3" customWidth="1"/>
    <col min="271" max="271" width="14.85546875" style="3" customWidth="1"/>
    <col min="272" max="272" width="15.85546875" style="3" customWidth="1"/>
    <col min="273" max="273" width="14.5703125" style="3" customWidth="1"/>
    <col min="274" max="274" width="11.7109375" style="3" customWidth="1"/>
    <col min="275" max="513" width="9.140625" style="3"/>
    <col min="514" max="514" width="51.140625" style="3" bestFit="1" customWidth="1"/>
    <col min="515" max="526" width="12.42578125" style="3" customWidth="1"/>
    <col min="527" max="527" width="14.85546875" style="3" customWidth="1"/>
    <col min="528" max="528" width="15.85546875" style="3" customWidth="1"/>
    <col min="529" max="529" width="14.5703125" style="3" customWidth="1"/>
    <col min="530" max="530" width="11.7109375" style="3" customWidth="1"/>
    <col min="531" max="769" width="9.140625" style="3"/>
    <col min="770" max="770" width="51.140625" style="3" bestFit="1" customWidth="1"/>
    <col min="771" max="782" width="12.42578125" style="3" customWidth="1"/>
    <col min="783" max="783" width="14.85546875" style="3" customWidth="1"/>
    <col min="784" max="784" width="15.85546875" style="3" customWidth="1"/>
    <col min="785" max="785" width="14.5703125" style="3" customWidth="1"/>
    <col min="786" max="786" width="11.7109375" style="3" customWidth="1"/>
    <col min="787" max="1025" width="9.140625" style="3"/>
    <col min="1026" max="1026" width="51.140625" style="3" bestFit="1" customWidth="1"/>
    <col min="1027" max="1038" width="12.42578125" style="3" customWidth="1"/>
    <col min="1039" max="1039" width="14.85546875" style="3" customWidth="1"/>
    <col min="1040" max="1040" width="15.85546875" style="3" customWidth="1"/>
    <col min="1041" max="1041" width="14.5703125" style="3" customWidth="1"/>
    <col min="1042" max="1042" width="11.7109375" style="3" customWidth="1"/>
    <col min="1043" max="1281" width="9.140625" style="3"/>
    <col min="1282" max="1282" width="51.140625" style="3" bestFit="1" customWidth="1"/>
    <col min="1283" max="1294" width="12.42578125" style="3" customWidth="1"/>
    <col min="1295" max="1295" width="14.85546875" style="3" customWidth="1"/>
    <col min="1296" max="1296" width="15.85546875" style="3" customWidth="1"/>
    <col min="1297" max="1297" width="14.5703125" style="3" customWidth="1"/>
    <col min="1298" max="1298" width="11.7109375" style="3" customWidth="1"/>
    <col min="1299" max="1537" width="9.140625" style="3"/>
    <col min="1538" max="1538" width="51.140625" style="3" bestFit="1" customWidth="1"/>
    <col min="1539" max="1550" width="12.42578125" style="3" customWidth="1"/>
    <col min="1551" max="1551" width="14.85546875" style="3" customWidth="1"/>
    <col min="1552" max="1552" width="15.85546875" style="3" customWidth="1"/>
    <col min="1553" max="1553" width="14.5703125" style="3" customWidth="1"/>
    <col min="1554" max="1554" width="11.7109375" style="3" customWidth="1"/>
    <col min="1555" max="1793" width="9.140625" style="3"/>
    <col min="1794" max="1794" width="51.140625" style="3" bestFit="1" customWidth="1"/>
    <col min="1795" max="1806" width="12.42578125" style="3" customWidth="1"/>
    <col min="1807" max="1807" width="14.85546875" style="3" customWidth="1"/>
    <col min="1808" max="1808" width="15.85546875" style="3" customWidth="1"/>
    <col min="1809" max="1809" width="14.5703125" style="3" customWidth="1"/>
    <col min="1810" max="1810" width="11.7109375" style="3" customWidth="1"/>
    <col min="1811" max="2049" width="9.140625" style="3"/>
    <col min="2050" max="2050" width="51.140625" style="3" bestFit="1" customWidth="1"/>
    <col min="2051" max="2062" width="12.42578125" style="3" customWidth="1"/>
    <col min="2063" max="2063" width="14.85546875" style="3" customWidth="1"/>
    <col min="2064" max="2064" width="15.85546875" style="3" customWidth="1"/>
    <col min="2065" max="2065" width="14.5703125" style="3" customWidth="1"/>
    <col min="2066" max="2066" width="11.7109375" style="3" customWidth="1"/>
    <col min="2067" max="2305" width="9.140625" style="3"/>
    <col min="2306" max="2306" width="51.140625" style="3" bestFit="1" customWidth="1"/>
    <col min="2307" max="2318" width="12.42578125" style="3" customWidth="1"/>
    <col min="2319" max="2319" width="14.85546875" style="3" customWidth="1"/>
    <col min="2320" max="2320" width="15.85546875" style="3" customWidth="1"/>
    <col min="2321" max="2321" width="14.5703125" style="3" customWidth="1"/>
    <col min="2322" max="2322" width="11.7109375" style="3" customWidth="1"/>
    <col min="2323" max="2561" width="9.140625" style="3"/>
    <col min="2562" max="2562" width="51.140625" style="3" bestFit="1" customWidth="1"/>
    <col min="2563" max="2574" width="12.42578125" style="3" customWidth="1"/>
    <col min="2575" max="2575" width="14.85546875" style="3" customWidth="1"/>
    <col min="2576" max="2576" width="15.85546875" style="3" customWidth="1"/>
    <col min="2577" max="2577" width="14.5703125" style="3" customWidth="1"/>
    <col min="2578" max="2578" width="11.7109375" style="3" customWidth="1"/>
    <col min="2579" max="2817" width="9.140625" style="3"/>
    <col min="2818" max="2818" width="51.140625" style="3" bestFit="1" customWidth="1"/>
    <col min="2819" max="2830" width="12.42578125" style="3" customWidth="1"/>
    <col min="2831" max="2831" width="14.85546875" style="3" customWidth="1"/>
    <col min="2832" max="2832" width="15.85546875" style="3" customWidth="1"/>
    <col min="2833" max="2833" width="14.5703125" style="3" customWidth="1"/>
    <col min="2834" max="2834" width="11.7109375" style="3" customWidth="1"/>
    <col min="2835" max="3073" width="9.140625" style="3"/>
    <col min="3074" max="3074" width="51.140625" style="3" bestFit="1" customWidth="1"/>
    <col min="3075" max="3086" width="12.42578125" style="3" customWidth="1"/>
    <col min="3087" max="3087" width="14.85546875" style="3" customWidth="1"/>
    <col min="3088" max="3088" width="15.85546875" style="3" customWidth="1"/>
    <col min="3089" max="3089" width="14.5703125" style="3" customWidth="1"/>
    <col min="3090" max="3090" width="11.7109375" style="3" customWidth="1"/>
    <col min="3091" max="3329" width="9.140625" style="3"/>
    <col min="3330" max="3330" width="51.140625" style="3" bestFit="1" customWidth="1"/>
    <col min="3331" max="3342" width="12.42578125" style="3" customWidth="1"/>
    <col min="3343" max="3343" width="14.85546875" style="3" customWidth="1"/>
    <col min="3344" max="3344" width="15.85546875" style="3" customWidth="1"/>
    <col min="3345" max="3345" width="14.5703125" style="3" customWidth="1"/>
    <col min="3346" max="3346" width="11.7109375" style="3" customWidth="1"/>
    <col min="3347" max="3585" width="9.140625" style="3"/>
    <col min="3586" max="3586" width="51.140625" style="3" bestFit="1" customWidth="1"/>
    <col min="3587" max="3598" width="12.42578125" style="3" customWidth="1"/>
    <col min="3599" max="3599" width="14.85546875" style="3" customWidth="1"/>
    <col min="3600" max="3600" width="15.85546875" style="3" customWidth="1"/>
    <col min="3601" max="3601" width="14.5703125" style="3" customWidth="1"/>
    <col min="3602" max="3602" width="11.7109375" style="3" customWidth="1"/>
    <col min="3603" max="3841" width="9.140625" style="3"/>
    <col min="3842" max="3842" width="51.140625" style="3" bestFit="1" customWidth="1"/>
    <col min="3843" max="3854" width="12.42578125" style="3" customWidth="1"/>
    <col min="3855" max="3855" width="14.85546875" style="3" customWidth="1"/>
    <col min="3856" max="3856" width="15.85546875" style="3" customWidth="1"/>
    <col min="3857" max="3857" width="14.5703125" style="3" customWidth="1"/>
    <col min="3858" max="3858" width="11.7109375" style="3" customWidth="1"/>
    <col min="3859" max="4097" width="9.140625" style="3"/>
    <col min="4098" max="4098" width="51.140625" style="3" bestFit="1" customWidth="1"/>
    <col min="4099" max="4110" width="12.42578125" style="3" customWidth="1"/>
    <col min="4111" max="4111" width="14.85546875" style="3" customWidth="1"/>
    <col min="4112" max="4112" width="15.85546875" style="3" customWidth="1"/>
    <col min="4113" max="4113" width="14.5703125" style="3" customWidth="1"/>
    <col min="4114" max="4114" width="11.7109375" style="3" customWidth="1"/>
    <col min="4115" max="4353" width="9.140625" style="3"/>
    <col min="4354" max="4354" width="51.140625" style="3" bestFit="1" customWidth="1"/>
    <col min="4355" max="4366" width="12.42578125" style="3" customWidth="1"/>
    <col min="4367" max="4367" width="14.85546875" style="3" customWidth="1"/>
    <col min="4368" max="4368" width="15.85546875" style="3" customWidth="1"/>
    <col min="4369" max="4369" width="14.5703125" style="3" customWidth="1"/>
    <col min="4370" max="4370" width="11.7109375" style="3" customWidth="1"/>
    <col min="4371" max="4609" width="9.140625" style="3"/>
    <col min="4610" max="4610" width="51.140625" style="3" bestFit="1" customWidth="1"/>
    <col min="4611" max="4622" width="12.42578125" style="3" customWidth="1"/>
    <col min="4623" max="4623" width="14.85546875" style="3" customWidth="1"/>
    <col min="4624" max="4624" width="15.85546875" style="3" customWidth="1"/>
    <col min="4625" max="4625" width="14.5703125" style="3" customWidth="1"/>
    <col min="4626" max="4626" width="11.7109375" style="3" customWidth="1"/>
    <col min="4627" max="4865" width="9.140625" style="3"/>
    <col min="4866" max="4866" width="51.140625" style="3" bestFit="1" customWidth="1"/>
    <col min="4867" max="4878" width="12.42578125" style="3" customWidth="1"/>
    <col min="4879" max="4879" width="14.85546875" style="3" customWidth="1"/>
    <col min="4880" max="4880" width="15.85546875" style="3" customWidth="1"/>
    <col min="4881" max="4881" width="14.5703125" style="3" customWidth="1"/>
    <col min="4882" max="4882" width="11.7109375" style="3" customWidth="1"/>
    <col min="4883" max="5121" width="9.140625" style="3"/>
    <col min="5122" max="5122" width="51.140625" style="3" bestFit="1" customWidth="1"/>
    <col min="5123" max="5134" width="12.42578125" style="3" customWidth="1"/>
    <col min="5135" max="5135" width="14.85546875" style="3" customWidth="1"/>
    <col min="5136" max="5136" width="15.85546875" style="3" customWidth="1"/>
    <col min="5137" max="5137" width="14.5703125" style="3" customWidth="1"/>
    <col min="5138" max="5138" width="11.7109375" style="3" customWidth="1"/>
    <col min="5139" max="5377" width="9.140625" style="3"/>
    <col min="5378" max="5378" width="51.140625" style="3" bestFit="1" customWidth="1"/>
    <col min="5379" max="5390" width="12.42578125" style="3" customWidth="1"/>
    <col min="5391" max="5391" width="14.85546875" style="3" customWidth="1"/>
    <col min="5392" max="5392" width="15.85546875" style="3" customWidth="1"/>
    <col min="5393" max="5393" width="14.5703125" style="3" customWidth="1"/>
    <col min="5394" max="5394" width="11.7109375" style="3" customWidth="1"/>
    <col min="5395" max="5633" width="9.140625" style="3"/>
    <col min="5634" max="5634" width="51.140625" style="3" bestFit="1" customWidth="1"/>
    <col min="5635" max="5646" width="12.42578125" style="3" customWidth="1"/>
    <col min="5647" max="5647" width="14.85546875" style="3" customWidth="1"/>
    <col min="5648" max="5648" width="15.85546875" style="3" customWidth="1"/>
    <col min="5649" max="5649" width="14.5703125" style="3" customWidth="1"/>
    <col min="5650" max="5650" width="11.7109375" style="3" customWidth="1"/>
    <col min="5651" max="5889" width="9.140625" style="3"/>
    <col min="5890" max="5890" width="51.140625" style="3" bestFit="1" customWidth="1"/>
    <col min="5891" max="5902" width="12.42578125" style="3" customWidth="1"/>
    <col min="5903" max="5903" width="14.85546875" style="3" customWidth="1"/>
    <col min="5904" max="5904" width="15.85546875" style="3" customWidth="1"/>
    <col min="5905" max="5905" width="14.5703125" style="3" customWidth="1"/>
    <col min="5906" max="5906" width="11.7109375" style="3" customWidth="1"/>
    <col min="5907" max="6145" width="9.140625" style="3"/>
    <col min="6146" max="6146" width="51.140625" style="3" bestFit="1" customWidth="1"/>
    <col min="6147" max="6158" width="12.42578125" style="3" customWidth="1"/>
    <col min="6159" max="6159" width="14.85546875" style="3" customWidth="1"/>
    <col min="6160" max="6160" width="15.85546875" style="3" customWidth="1"/>
    <col min="6161" max="6161" width="14.5703125" style="3" customWidth="1"/>
    <col min="6162" max="6162" width="11.7109375" style="3" customWidth="1"/>
    <col min="6163" max="6401" width="9.140625" style="3"/>
    <col min="6402" max="6402" width="51.140625" style="3" bestFit="1" customWidth="1"/>
    <col min="6403" max="6414" width="12.42578125" style="3" customWidth="1"/>
    <col min="6415" max="6415" width="14.85546875" style="3" customWidth="1"/>
    <col min="6416" max="6416" width="15.85546875" style="3" customWidth="1"/>
    <col min="6417" max="6417" width="14.5703125" style="3" customWidth="1"/>
    <col min="6418" max="6418" width="11.7109375" style="3" customWidth="1"/>
    <col min="6419" max="6657" width="9.140625" style="3"/>
    <col min="6658" max="6658" width="51.140625" style="3" bestFit="1" customWidth="1"/>
    <col min="6659" max="6670" width="12.42578125" style="3" customWidth="1"/>
    <col min="6671" max="6671" width="14.85546875" style="3" customWidth="1"/>
    <col min="6672" max="6672" width="15.85546875" style="3" customWidth="1"/>
    <col min="6673" max="6673" width="14.5703125" style="3" customWidth="1"/>
    <col min="6674" max="6674" width="11.7109375" style="3" customWidth="1"/>
    <col min="6675" max="6913" width="9.140625" style="3"/>
    <col min="6914" max="6914" width="51.140625" style="3" bestFit="1" customWidth="1"/>
    <col min="6915" max="6926" width="12.42578125" style="3" customWidth="1"/>
    <col min="6927" max="6927" width="14.85546875" style="3" customWidth="1"/>
    <col min="6928" max="6928" width="15.85546875" style="3" customWidth="1"/>
    <col min="6929" max="6929" width="14.5703125" style="3" customWidth="1"/>
    <col min="6930" max="6930" width="11.7109375" style="3" customWidth="1"/>
    <col min="6931" max="7169" width="9.140625" style="3"/>
    <col min="7170" max="7170" width="51.140625" style="3" bestFit="1" customWidth="1"/>
    <col min="7171" max="7182" width="12.42578125" style="3" customWidth="1"/>
    <col min="7183" max="7183" width="14.85546875" style="3" customWidth="1"/>
    <col min="7184" max="7184" width="15.85546875" style="3" customWidth="1"/>
    <col min="7185" max="7185" width="14.5703125" style="3" customWidth="1"/>
    <col min="7186" max="7186" width="11.7109375" style="3" customWidth="1"/>
    <col min="7187" max="7425" width="9.140625" style="3"/>
    <col min="7426" max="7426" width="51.140625" style="3" bestFit="1" customWidth="1"/>
    <col min="7427" max="7438" width="12.42578125" style="3" customWidth="1"/>
    <col min="7439" max="7439" width="14.85546875" style="3" customWidth="1"/>
    <col min="7440" max="7440" width="15.85546875" style="3" customWidth="1"/>
    <col min="7441" max="7441" width="14.5703125" style="3" customWidth="1"/>
    <col min="7442" max="7442" width="11.7109375" style="3" customWidth="1"/>
    <col min="7443" max="7681" width="9.140625" style="3"/>
    <col min="7682" max="7682" width="51.140625" style="3" bestFit="1" customWidth="1"/>
    <col min="7683" max="7694" width="12.42578125" style="3" customWidth="1"/>
    <col min="7695" max="7695" width="14.85546875" style="3" customWidth="1"/>
    <col min="7696" max="7696" width="15.85546875" style="3" customWidth="1"/>
    <col min="7697" max="7697" width="14.5703125" style="3" customWidth="1"/>
    <col min="7698" max="7698" width="11.7109375" style="3" customWidth="1"/>
    <col min="7699" max="7937" width="9.140625" style="3"/>
    <col min="7938" max="7938" width="51.140625" style="3" bestFit="1" customWidth="1"/>
    <col min="7939" max="7950" width="12.42578125" style="3" customWidth="1"/>
    <col min="7951" max="7951" width="14.85546875" style="3" customWidth="1"/>
    <col min="7952" max="7952" width="15.85546875" style="3" customWidth="1"/>
    <col min="7953" max="7953" width="14.5703125" style="3" customWidth="1"/>
    <col min="7954" max="7954" width="11.7109375" style="3" customWidth="1"/>
    <col min="7955" max="8193" width="9.140625" style="3"/>
    <col min="8194" max="8194" width="51.140625" style="3" bestFit="1" customWidth="1"/>
    <col min="8195" max="8206" width="12.42578125" style="3" customWidth="1"/>
    <col min="8207" max="8207" width="14.85546875" style="3" customWidth="1"/>
    <col min="8208" max="8208" width="15.85546875" style="3" customWidth="1"/>
    <col min="8209" max="8209" width="14.5703125" style="3" customWidth="1"/>
    <col min="8210" max="8210" width="11.7109375" style="3" customWidth="1"/>
    <col min="8211" max="8449" width="9.140625" style="3"/>
    <col min="8450" max="8450" width="51.140625" style="3" bestFit="1" customWidth="1"/>
    <col min="8451" max="8462" width="12.42578125" style="3" customWidth="1"/>
    <col min="8463" max="8463" width="14.85546875" style="3" customWidth="1"/>
    <col min="8464" max="8464" width="15.85546875" style="3" customWidth="1"/>
    <col min="8465" max="8465" width="14.5703125" style="3" customWidth="1"/>
    <col min="8466" max="8466" width="11.7109375" style="3" customWidth="1"/>
    <col min="8467" max="8705" width="9.140625" style="3"/>
    <col min="8706" max="8706" width="51.140625" style="3" bestFit="1" customWidth="1"/>
    <col min="8707" max="8718" width="12.42578125" style="3" customWidth="1"/>
    <col min="8719" max="8719" width="14.85546875" style="3" customWidth="1"/>
    <col min="8720" max="8720" width="15.85546875" style="3" customWidth="1"/>
    <col min="8721" max="8721" width="14.5703125" style="3" customWidth="1"/>
    <col min="8722" max="8722" width="11.7109375" style="3" customWidth="1"/>
    <col min="8723" max="8961" width="9.140625" style="3"/>
    <col min="8962" max="8962" width="51.140625" style="3" bestFit="1" customWidth="1"/>
    <col min="8963" max="8974" width="12.42578125" style="3" customWidth="1"/>
    <col min="8975" max="8975" width="14.85546875" style="3" customWidth="1"/>
    <col min="8976" max="8976" width="15.85546875" style="3" customWidth="1"/>
    <col min="8977" max="8977" width="14.5703125" style="3" customWidth="1"/>
    <col min="8978" max="8978" width="11.7109375" style="3" customWidth="1"/>
    <col min="8979" max="9217" width="9.140625" style="3"/>
    <col min="9218" max="9218" width="51.140625" style="3" bestFit="1" customWidth="1"/>
    <col min="9219" max="9230" width="12.42578125" style="3" customWidth="1"/>
    <col min="9231" max="9231" width="14.85546875" style="3" customWidth="1"/>
    <col min="9232" max="9232" width="15.85546875" style="3" customWidth="1"/>
    <col min="9233" max="9233" width="14.5703125" style="3" customWidth="1"/>
    <col min="9234" max="9234" width="11.7109375" style="3" customWidth="1"/>
    <col min="9235" max="9473" width="9.140625" style="3"/>
    <col min="9474" max="9474" width="51.140625" style="3" bestFit="1" customWidth="1"/>
    <col min="9475" max="9486" width="12.42578125" style="3" customWidth="1"/>
    <col min="9487" max="9487" width="14.85546875" style="3" customWidth="1"/>
    <col min="9488" max="9488" width="15.85546875" style="3" customWidth="1"/>
    <col min="9489" max="9489" width="14.5703125" style="3" customWidth="1"/>
    <col min="9490" max="9490" width="11.7109375" style="3" customWidth="1"/>
    <col min="9491" max="9729" width="9.140625" style="3"/>
    <col min="9730" max="9730" width="51.140625" style="3" bestFit="1" customWidth="1"/>
    <col min="9731" max="9742" width="12.42578125" style="3" customWidth="1"/>
    <col min="9743" max="9743" width="14.85546875" style="3" customWidth="1"/>
    <col min="9744" max="9744" width="15.85546875" style="3" customWidth="1"/>
    <col min="9745" max="9745" width="14.5703125" style="3" customWidth="1"/>
    <col min="9746" max="9746" width="11.7109375" style="3" customWidth="1"/>
    <col min="9747" max="9985" width="9.140625" style="3"/>
    <col min="9986" max="9986" width="51.140625" style="3" bestFit="1" customWidth="1"/>
    <col min="9987" max="9998" width="12.42578125" style="3" customWidth="1"/>
    <col min="9999" max="9999" width="14.85546875" style="3" customWidth="1"/>
    <col min="10000" max="10000" width="15.85546875" style="3" customWidth="1"/>
    <col min="10001" max="10001" width="14.5703125" style="3" customWidth="1"/>
    <col min="10002" max="10002" width="11.7109375" style="3" customWidth="1"/>
    <col min="10003" max="10241" width="9.140625" style="3"/>
    <col min="10242" max="10242" width="51.140625" style="3" bestFit="1" customWidth="1"/>
    <col min="10243" max="10254" width="12.42578125" style="3" customWidth="1"/>
    <col min="10255" max="10255" width="14.85546875" style="3" customWidth="1"/>
    <col min="10256" max="10256" width="15.85546875" style="3" customWidth="1"/>
    <col min="10257" max="10257" width="14.5703125" style="3" customWidth="1"/>
    <col min="10258" max="10258" width="11.7109375" style="3" customWidth="1"/>
    <col min="10259" max="10497" width="9.140625" style="3"/>
    <col min="10498" max="10498" width="51.140625" style="3" bestFit="1" customWidth="1"/>
    <col min="10499" max="10510" width="12.42578125" style="3" customWidth="1"/>
    <col min="10511" max="10511" width="14.85546875" style="3" customWidth="1"/>
    <col min="10512" max="10512" width="15.85546875" style="3" customWidth="1"/>
    <col min="10513" max="10513" width="14.5703125" style="3" customWidth="1"/>
    <col min="10514" max="10514" width="11.7109375" style="3" customWidth="1"/>
    <col min="10515" max="10753" width="9.140625" style="3"/>
    <col min="10754" max="10754" width="51.140625" style="3" bestFit="1" customWidth="1"/>
    <col min="10755" max="10766" width="12.42578125" style="3" customWidth="1"/>
    <col min="10767" max="10767" width="14.85546875" style="3" customWidth="1"/>
    <col min="10768" max="10768" width="15.85546875" style="3" customWidth="1"/>
    <col min="10769" max="10769" width="14.5703125" style="3" customWidth="1"/>
    <col min="10770" max="10770" width="11.7109375" style="3" customWidth="1"/>
    <col min="10771" max="11009" width="9.140625" style="3"/>
    <col min="11010" max="11010" width="51.140625" style="3" bestFit="1" customWidth="1"/>
    <col min="11011" max="11022" width="12.42578125" style="3" customWidth="1"/>
    <col min="11023" max="11023" width="14.85546875" style="3" customWidth="1"/>
    <col min="11024" max="11024" width="15.85546875" style="3" customWidth="1"/>
    <col min="11025" max="11025" width="14.5703125" style="3" customWidth="1"/>
    <col min="11026" max="11026" width="11.7109375" style="3" customWidth="1"/>
    <col min="11027" max="11265" width="9.140625" style="3"/>
    <col min="11266" max="11266" width="51.140625" style="3" bestFit="1" customWidth="1"/>
    <col min="11267" max="11278" width="12.42578125" style="3" customWidth="1"/>
    <col min="11279" max="11279" width="14.85546875" style="3" customWidth="1"/>
    <col min="11280" max="11280" width="15.85546875" style="3" customWidth="1"/>
    <col min="11281" max="11281" width="14.5703125" style="3" customWidth="1"/>
    <col min="11282" max="11282" width="11.7109375" style="3" customWidth="1"/>
    <col min="11283" max="11521" width="9.140625" style="3"/>
    <col min="11522" max="11522" width="51.140625" style="3" bestFit="1" customWidth="1"/>
    <col min="11523" max="11534" width="12.42578125" style="3" customWidth="1"/>
    <col min="11535" max="11535" width="14.85546875" style="3" customWidth="1"/>
    <col min="11536" max="11536" width="15.85546875" style="3" customWidth="1"/>
    <col min="11537" max="11537" width="14.5703125" style="3" customWidth="1"/>
    <col min="11538" max="11538" width="11.7109375" style="3" customWidth="1"/>
    <col min="11539" max="11777" width="9.140625" style="3"/>
    <col min="11778" max="11778" width="51.140625" style="3" bestFit="1" customWidth="1"/>
    <col min="11779" max="11790" width="12.42578125" style="3" customWidth="1"/>
    <col min="11791" max="11791" width="14.85546875" style="3" customWidth="1"/>
    <col min="11792" max="11792" width="15.85546875" style="3" customWidth="1"/>
    <col min="11793" max="11793" width="14.5703125" style="3" customWidth="1"/>
    <col min="11794" max="11794" width="11.7109375" style="3" customWidth="1"/>
    <col min="11795" max="12033" width="9.140625" style="3"/>
    <col min="12034" max="12034" width="51.140625" style="3" bestFit="1" customWidth="1"/>
    <col min="12035" max="12046" width="12.42578125" style="3" customWidth="1"/>
    <col min="12047" max="12047" width="14.85546875" style="3" customWidth="1"/>
    <col min="12048" max="12048" width="15.85546875" style="3" customWidth="1"/>
    <col min="12049" max="12049" width="14.5703125" style="3" customWidth="1"/>
    <col min="12050" max="12050" width="11.7109375" style="3" customWidth="1"/>
    <col min="12051" max="12289" width="9.140625" style="3"/>
    <col min="12290" max="12290" width="51.140625" style="3" bestFit="1" customWidth="1"/>
    <col min="12291" max="12302" width="12.42578125" style="3" customWidth="1"/>
    <col min="12303" max="12303" width="14.85546875" style="3" customWidth="1"/>
    <col min="12304" max="12304" width="15.85546875" style="3" customWidth="1"/>
    <col min="12305" max="12305" width="14.5703125" style="3" customWidth="1"/>
    <col min="12306" max="12306" width="11.7109375" style="3" customWidth="1"/>
    <col min="12307" max="12545" width="9.140625" style="3"/>
    <col min="12546" max="12546" width="51.140625" style="3" bestFit="1" customWidth="1"/>
    <col min="12547" max="12558" width="12.42578125" style="3" customWidth="1"/>
    <col min="12559" max="12559" width="14.85546875" style="3" customWidth="1"/>
    <col min="12560" max="12560" width="15.85546875" style="3" customWidth="1"/>
    <col min="12561" max="12561" width="14.5703125" style="3" customWidth="1"/>
    <col min="12562" max="12562" width="11.7109375" style="3" customWidth="1"/>
    <col min="12563" max="12801" width="9.140625" style="3"/>
    <col min="12802" max="12802" width="51.140625" style="3" bestFit="1" customWidth="1"/>
    <col min="12803" max="12814" width="12.42578125" style="3" customWidth="1"/>
    <col min="12815" max="12815" width="14.85546875" style="3" customWidth="1"/>
    <col min="12816" max="12816" width="15.85546875" style="3" customWidth="1"/>
    <col min="12817" max="12817" width="14.5703125" style="3" customWidth="1"/>
    <col min="12818" max="12818" width="11.7109375" style="3" customWidth="1"/>
    <col min="12819" max="13057" width="9.140625" style="3"/>
    <col min="13058" max="13058" width="51.140625" style="3" bestFit="1" customWidth="1"/>
    <col min="13059" max="13070" width="12.42578125" style="3" customWidth="1"/>
    <col min="13071" max="13071" width="14.85546875" style="3" customWidth="1"/>
    <col min="13072" max="13072" width="15.85546875" style="3" customWidth="1"/>
    <col min="13073" max="13073" width="14.5703125" style="3" customWidth="1"/>
    <col min="13074" max="13074" width="11.7109375" style="3" customWidth="1"/>
    <col min="13075" max="13313" width="9.140625" style="3"/>
    <col min="13314" max="13314" width="51.140625" style="3" bestFit="1" customWidth="1"/>
    <col min="13315" max="13326" width="12.42578125" style="3" customWidth="1"/>
    <col min="13327" max="13327" width="14.85546875" style="3" customWidth="1"/>
    <col min="13328" max="13328" width="15.85546875" style="3" customWidth="1"/>
    <col min="13329" max="13329" width="14.5703125" style="3" customWidth="1"/>
    <col min="13330" max="13330" width="11.7109375" style="3" customWidth="1"/>
    <col min="13331" max="13569" width="9.140625" style="3"/>
    <col min="13570" max="13570" width="51.140625" style="3" bestFit="1" customWidth="1"/>
    <col min="13571" max="13582" width="12.42578125" style="3" customWidth="1"/>
    <col min="13583" max="13583" width="14.85546875" style="3" customWidth="1"/>
    <col min="13584" max="13584" width="15.85546875" style="3" customWidth="1"/>
    <col min="13585" max="13585" width="14.5703125" style="3" customWidth="1"/>
    <col min="13586" max="13586" width="11.7109375" style="3" customWidth="1"/>
    <col min="13587" max="13825" width="9.140625" style="3"/>
    <col min="13826" max="13826" width="51.140625" style="3" bestFit="1" customWidth="1"/>
    <col min="13827" max="13838" width="12.42578125" style="3" customWidth="1"/>
    <col min="13839" max="13839" width="14.85546875" style="3" customWidth="1"/>
    <col min="13840" max="13840" width="15.85546875" style="3" customWidth="1"/>
    <col min="13841" max="13841" width="14.5703125" style="3" customWidth="1"/>
    <col min="13842" max="13842" width="11.7109375" style="3" customWidth="1"/>
    <col min="13843" max="14081" width="9.140625" style="3"/>
    <col min="14082" max="14082" width="51.140625" style="3" bestFit="1" customWidth="1"/>
    <col min="14083" max="14094" width="12.42578125" style="3" customWidth="1"/>
    <col min="14095" max="14095" width="14.85546875" style="3" customWidth="1"/>
    <col min="14096" max="14096" width="15.85546875" style="3" customWidth="1"/>
    <col min="14097" max="14097" width="14.5703125" style="3" customWidth="1"/>
    <col min="14098" max="14098" width="11.7109375" style="3" customWidth="1"/>
    <col min="14099" max="14337" width="9.140625" style="3"/>
    <col min="14338" max="14338" width="51.140625" style="3" bestFit="1" customWidth="1"/>
    <col min="14339" max="14350" width="12.42578125" style="3" customWidth="1"/>
    <col min="14351" max="14351" width="14.85546875" style="3" customWidth="1"/>
    <col min="14352" max="14352" width="15.85546875" style="3" customWidth="1"/>
    <col min="14353" max="14353" width="14.5703125" style="3" customWidth="1"/>
    <col min="14354" max="14354" width="11.7109375" style="3" customWidth="1"/>
    <col min="14355" max="14593" width="9.140625" style="3"/>
    <col min="14594" max="14594" width="51.140625" style="3" bestFit="1" customWidth="1"/>
    <col min="14595" max="14606" width="12.42578125" style="3" customWidth="1"/>
    <col min="14607" max="14607" width="14.85546875" style="3" customWidth="1"/>
    <col min="14608" max="14608" width="15.85546875" style="3" customWidth="1"/>
    <col min="14609" max="14609" width="14.5703125" style="3" customWidth="1"/>
    <col min="14610" max="14610" width="11.7109375" style="3" customWidth="1"/>
    <col min="14611" max="14849" width="9.140625" style="3"/>
    <col min="14850" max="14850" width="51.140625" style="3" bestFit="1" customWidth="1"/>
    <col min="14851" max="14862" width="12.42578125" style="3" customWidth="1"/>
    <col min="14863" max="14863" width="14.85546875" style="3" customWidth="1"/>
    <col min="14864" max="14864" width="15.85546875" style="3" customWidth="1"/>
    <col min="14865" max="14865" width="14.5703125" style="3" customWidth="1"/>
    <col min="14866" max="14866" width="11.7109375" style="3" customWidth="1"/>
    <col min="14867" max="15105" width="9.140625" style="3"/>
    <col min="15106" max="15106" width="51.140625" style="3" bestFit="1" customWidth="1"/>
    <col min="15107" max="15118" width="12.42578125" style="3" customWidth="1"/>
    <col min="15119" max="15119" width="14.85546875" style="3" customWidth="1"/>
    <col min="15120" max="15120" width="15.85546875" style="3" customWidth="1"/>
    <col min="15121" max="15121" width="14.5703125" style="3" customWidth="1"/>
    <col min="15122" max="15122" width="11.7109375" style="3" customWidth="1"/>
    <col min="15123" max="15361" width="9.140625" style="3"/>
    <col min="15362" max="15362" width="51.140625" style="3" bestFit="1" customWidth="1"/>
    <col min="15363" max="15374" width="12.42578125" style="3" customWidth="1"/>
    <col min="15375" max="15375" width="14.85546875" style="3" customWidth="1"/>
    <col min="15376" max="15376" width="15.85546875" style="3" customWidth="1"/>
    <col min="15377" max="15377" width="14.5703125" style="3" customWidth="1"/>
    <col min="15378" max="15378" width="11.7109375" style="3" customWidth="1"/>
    <col min="15379" max="15617" width="9.140625" style="3"/>
    <col min="15618" max="15618" width="51.140625" style="3" bestFit="1" customWidth="1"/>
    <col min="15619" max="15630" width="12.42578125" style="3" customWidth="1"/>
    <col min="15631" max="15631" width="14.85546875" style="3" customWidth="1"/>
    <col min="15632" max="15632" width="15.85546875" style="3" customWidth="1"/>
    <col min="15633" max="15633" width="14.5703125" style="3" customWidth="1"/>
    <col min="15634" max="15634" width="11.7109375" style="3" customWidth="1"/>
    <col min="15635" max="15873" width="9.140625" style="3"/>
    <col min="15874" max="15874" width="51.140625" style="3" bestFit="1" customWidth="1"/>
    <col min="15875" max="15886" width="12.42578125" style="3" customWidth="1"/>
    <col min="15887" max="15887" width="14.85546875" style="3" customWidth="1"/>
    <col min="15888" max="15888" width="15.85546875" style="3" customWidth="1"/>
    <col min="15889" max="15889" width="14.5703125" style="3" customWidth="1"/>
    <col min="15890" max="15890" width="11.7109375" style="3" customWidth="1"/>
    <col min="15891" max="16129" width="9.140625" style="3"/>
    <col min="16130" max="16130" width="51.140625" style="3" bestFit="1" customWidth="1"/>
    <col min="16131" max="16142" width="12.42578125" style="3" customWidth="1"/>
    <col min="16143" max="16143" width="14.85546875" style="3" customWidth="1"/>
    <col min="16144" max="16144" width="15.85546875" style="3" customWidth="1"/>
    <col min="16145" max="16145" width="14.5703125" style="3" customWidth="1"/>
    <col min="16146" max="16146" width="11.7109375" style="3" customWidth="1"/>
    <col min="16147" max="16384" width="9.140625" style="3"/>
  </cols>
  <sheetData>
    <row r="1" spans="1:21" ht="57.75" customHeight="1" x14ac:dyDescent="0.2">
      <c r="A1" s="39" t="str">
        <f>('[2]YARIŞMA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2"/>
      <c r="S1" s="2"/>
    </row>
    <row r="2" spans="1:21" ht="27.75" customHeight="1" x14ac:dyDescent="0.2">
      <c r="A2" s="40" t="str">
        <f>'[2]YARIŞMA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21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"/>
      <c r="R3" s="5"/>
      <c r="S3" s="5"/>
    </row>
    <row r="4" spans="1:21" ht="23.25" customHeight="1" x14ac:dyDescent="0.2">
      <c r="A4" s="41" t="str">
        <f>'[2]YARIŞMA BİLGİLERİ'!F21</f>
        <v>2011 ERKEKLER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5"/>
      <c r="R4" s="5"/>
      <c r="S4" s="5"/>
    </row>
    <row r="5" spans="1:2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2">
        <f ca="1">NOW()</f>
        <v>44714.409246990741</v>
      </c>
      <c r="O5" s="42"/>
      <c r="P5" s="42"/>
      <c r="Q5" s="7"/>
      <c r="R5" s="5"/>
      <c r="S5" s="5"/>
    </row>
    <row r="6" spans="1:21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5</v>
      </c>
      <c r="G6" s="38"/>
      <c r="H6" s="38" t="s">
        <v>6</v>
      </c>
      <c r="I6" s="38"/>
      <c r="J6" s="43" t="s">
        <v>7</v>
      </c>
      <c r="K6" s="44"/>
      <c r="L6" s="43" t="s">
        <v>4</v>
      </c>
      <c r="M6" s="44"/>
      <c r="N6" s="38" t="s">
        <v>3</v>
      </c>
      <c r="O6" s="38"/>
      <c r="P6" s="45" t="s">
        <v>18</v>
      </c>
      <c r="Q6" s="9"/>
      <c r="R6" s="9"/>
      <c r="S6" s="9"/>
      <c r="T6" s="9"/>
      <c r="U6" s="9"/>
    </row>
    <row r="7" spans="1:21" ht="27" customHeight="1" x14ac:dyDescent="0.2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45"/>
      <c r="Q7" s="9"/>
      <c r="R7" s="9"/>
      <c r="S7" s="9"/>
      <c r="T7" s="9"/>
      <c r="U7" s="9"/>
    </row>
    <row r="8" spans="1:21" ht="31.5" customHeight="1" x14ac:dyDescent="0.2">
      <c r="A8" s="12">
        <v>1</v>
      </c>
      <c r="B8" s="1" t="s">
        <v>23</v>
      </c>
      <c r="C8" s="35" t="s">
        <v>20</v>
      </c>
      <c r="D8" s="13">
        <f>IF(ISERROR(VLOOKUP(B8,'[2]60m.'!$D$8:$F$965,3,0)),"",(VLOOKUP(B8,'[2]60m.'!$D$8:$H$965,3,0)))</f>
        <v>1051</v>
      </c>
      <c r="E8" s="14">
        <f>IF(ISERROR(VLOOKUP(B8,'[2]60m.'!$D$8:$G$965,4,0)),"",(VLOOKUP(B8,'[2]60m.'!$D$8:$G$965,4,0)))</f>
        <v>35</v>
      </c>
      <c r="F8" s="15">
        <f>IF(ISERROR(VLOOKUP(B8,[2]Uzun!$E$8:$J$995,6,0)),"",(VLOOKUP(B8,[2]Uzun!$E$8:$J$995,6,0)))</f>
        <v>346</v>
      </c>
      <c r="G8" s="16">
        <f>IF(ISERROR(VLOOKUP(B8,[2]Uzun!$E$8:$K$996,7,0)),"",(VLOOKUP(B8,[2]Uzun!$E$8:$K$996,7,0)))</f>
        <v>29</v>
      </c>
      <c r="H8" s="13" t="str">
        <f>IF(ISERROR(VLOOKUP(B8,[2]Yüksek!$E$8:$BA$1000,48,0)),"",(VLOOKUP(B8,[2]Yüksek!$E$8:$BA$1000,48,0)))</f>
        <v/>
      </c>
      <c r="I8" s="14" t="str">
        <f>IF(ISERROR(VLOOKUP(B8,[2]Yüksek!$E$8:$BA$1000,49,0)),"",(VLOOKUP(B8,[2]Yüksek!$E$8:$BA$1000,49,0)))</f>
        <v/>
      </c>
      <c r="J8" s="15">
        <f>IF(ISERROR(VLOOKUP(B8,[2]Fırlatma!$E$8:$J$995,6,0)),"",(VLOOKUP(B8,[2]Fırlatma!$E$8:$J$995,6,0)))</f>
        <v>5154</v>
      </c>
      <c r="K8" s="16">
        <f>IF(ISERROR(VLOOKUP(B8,[2]Fırlatma!$E$8:$K$995,7,0)),"",(VLOOKUP(B8,[2]Fırlatma!$E$8:$K$995,7,0)))</f>
        <v>46</v>
      </c>
      <c r="L8" s="17" t="str">
        <f>IF(ISERROR(VLOOKUP(B8,'[2]600m.'!$D$8:$F$984,3,0)),"",(VLOOKUP(B8,'[2]600m.'!$D$8:$H$984,3,0)))</f>
        <v/>
      </c>
      <c r="M8" s="14" t="str">
        <f>IF(ISERROR(VLOOKUP(B8,'[2]600m.'!$D$8:$G$984,4,0)),"",(VLOOKUP(B8,'[2]600m.'!$D$8:$G$984,4,0)))</f>
        <v/>
      </c>
      <c r="N8" s="15" t="str">
        <f>IF(ISERROR(VLOOKUP(B8,'[2]80m.'!$D$8:$G$935,3,0)),"",(VLOOKUP(B8,'[2]80m.'!$D$8:$G$935,3,0)))</f>
        <v/>
      </c>
      <c r="O8" s="16" t="str">
        <f>IF(ISERROR(VLOOKUP(B8,'[2]80m.'!$D$8:$G$935,4,0)),"",(VLOOKUP(B8,'[2]80m.'!$D$8:$G$935,4,0)))</f>
        <v/>
      </c>
      <c r="P8" s="21">
        <f t="shared" ref="P8:P9" si="0">SUM(E8,G8,I8,K8,M8,O8)</f>
        <v>110</v>
      </c>
      <c r="Q8" s="9"/>
      <c r="R8" s="9"/>
      <c r="S8" s="9"/>
      <c r="T8" s="9"/>
      <c r="U8" s="9"/>
    </row>
    <row r="9" spans="1:21" ht="31.5" customHeight="1" x14ac:dyDescent="0.2">
      <c r="A9" s="12">
        <v>2</v>
      </c>
      <c r="B9" s="19" t="s">
        <v>24</v>
      </c>
      <c r="C9" s="35" t="s">
        <v>20</v>
      </c>
      <c r="D9" s="13" t="str">
        <f>IF(ISERROR(VLOOKUP(B9,'[2]60m.'!$D$8:$F$965,3,0)),"",(VLOOKUP(B9,'[2]60m.'!$D$8:$H$965,3,0)))</f>
        <v/>
      </c>
      <c r="E9" s="14" t="str">
        <f>IF(ISERROR(VLOOKUP(B9,'[2]60m.'!$D$8:$G$965,4,0)),"",(VLOOKUP(B9,'[2]60m.'!$D$8:$G$965,4,0)))</f>
        <v/>
      </c>
      <c r="F9" s="15">
        <f>IF(ISERROR(VLOOKUP(B9,[2]Uzun!$E$8:$J$995,6,0)),"",(VLOOKUP(B9,[2]Uzun!$E$8:$J$995,6,0)))</f>
        <v>316</v>
      </c>
      <c r="G9" s="16">
        <f>IF(ISERROR(VLOOKUP(B9,[2]Uzun!$E$8:$K$996,7,0)),"",(VLOOKUP(B9,[2]Uzun!$E$8:$K$996,7,0)))</f>
        <v>24</v>
      </c>
      <c r="H9" s="13" t="str">
        <f>IF(ISERROR(VLOOKUP(B9,[2]Yüksek!$E$8:$BA$1000,48,0)),"",(VLOOKUP(B9,[2]Yüksek!$E$8:$BA$1000,48,0)))</f>
        <v/>
      </c>
      <c r="I9" s="14" t="str">
        <f>IF(ISERROR(VLOOKUP(B9,[2]Yüksek!$E$8:$BA$1000,49,0)),"",(VLOOKUP(B9,[2]Yüksek!$E$8:$BA$1000,49,0)))</f>
        <v/>
      </c>
      <c r="J9" s="15">
        <f>IF(ISERROR(VLOOKUP(B9,[2]Fırlatma!$E$8:$J$995,6,0)),"",(VLOOKUP(B9,[2]Fırlatma!$E$8:$J$995,6,0)))</f>
        <v>3858</v>
      </c>
      <c r="K9" s="16">
        <f>IF(ISERROR(VLOOKUP(B9,[2]Fırlatma!$E$8:$K$995,7,0)),"",(VLOOKUP(B9,[2]Fırlatma!$E$8:$K$995,7,0)))</f>
        <v>29</v>
      </c>
      <c r="L9" s="17">
        <f>IF(ISERROR(VLOOKUP(B9,'[2]600m.'!$D$8:$F$984,3,0)),"",(VLOOKUP(B9,'[2]600m.'!$D$8:$H$984,3,0)))</f>
        <v>20987</v>
      </c>
      <c r="M9" s="14">
        <f>IF(ISERROR(VLOOKUP(B9,'[2]600m.'!$D$8:$G$984,4,0)),"",(VLOOKUP(B9,'[2]600m.'!$D$8:$G$984,4,0)))</f>
        <v>13</v>
      </c>
      <c r="N9" s="15" t="str">
        <f>IF(ISERROR(VLOOKUP(B9,'[2]80m.'!$D$8:$G$935,3,0)),"",(VLOOKUP(B9,'[2]80m.'!$D$8:$G$935,3,0)))</f>
        <v/>
      </c>
      <c r="O9" s="16" t="str">
        <f>IF(ISERROR(VLOOKUP(B9,'[2]80m.'!$D$8:$G$935,4,0)),"",(VLOOKUP(B9,'[2]80m.'!$D$8:$G$935,4,0)))</f>
        <v/>
      </c>
      <c r="P9" s="21">
        <f t="shared" si="0"/>
        <v>66</v>
      </c>
      <c r="Q9" s="9"/>
      <c r="R9" s="9"/>
      <c r="S9" s="9"/>
      <c r="T9" s="9"/>
      <c r="U9" s="9"/>
    </row>
    <row r="65438" spans="1:1" x14ac:dyDescent="0.2">
      <c r="A65438" s="3" t="s">
        <v>41</v>
      </c>
    </row>
  </sheetData>
  <mergeCells count="15">
    <mergeCell ref="J6:K6"/>
    <mergeCell ref="L6:M6"/>
    <mergeCell ref="N6:O6"/>
    <mergeCell ref="P6:P7"/>
    <mergeCell ref="C6:C7"/>
    <mergeCell ref="A1:P1"/>
    <mergeCell ref="A2:P2"/>
    <mergeCell ref="A3:P3"/>
    <mergeCell ref="A4:P4"/>
    <mergeCell ref="N5:P5"/>
    <mergeCell ref="A6:A7"/>
    <mergeCell ref="B6:B7"/>
    <mergeCell ref="D6:E6"/>
    <mergeCell ref="F6:G6"/>
    <mergeCell ref="H6:I6"/>
  </mergeCells>
  <conditionalFormatting sqref="P8:P9">
    <cfRule type="duplicateValues" dxfId="6" priority="27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2060"/>
  </sheetPr>
  <dimension ref="A1:AE65406"/>
  <sheetViews>
    <sheetView view="pageBreakPreview" zoomScale="55" zoomScaleNormal="100" zoomScaleSheetLayoutView="55" workbookViewId="0">
      <selection activeCell="A10" sqref="A10"/>
    </sheetView>
  </sheetViews>
  <sheetFormatPr defaultRowHeight="12.75" x14ac:dyDescent="0.2"/>
  <cols>
    <col min="1" max="1" width="9.140625" style="3"/>
    <col min="2" max="2" width="34.28515625" style="3" customWidth="1"/>
    <col min="3" max="3" width="11.2851562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34.28515625" style="3" customWidth="1"/>
    <col min="259" max="280" width="12.140625" style="3" customWidth="1"/>
    <col min="281" max="281" width="13" style="3" customWidth="1"/>
    <col min="282" max="282" width="15.85546875" style="3" customWidth="1"/>
    <col min="283" max="283" width="14.5703125" style="3" customWidth="1"/>
    <col min="284" max="284" width="11.7109375" style="3" customWidth="1"/>
    <col min="285" max="513" width="9.140625" style="3"/>
    <col min="514" max="514" width="34.28515625" style="3" customWidth="1"/>
    <col min="515" max="536" width="12.140625" style="3" customWidth="1"/>
    <col min="537" max="537" width="13" style="3" customWidth="1"/>
    <col min="538" max="538" width="15.85546875" style="3" customWidth="1"/>
    <col min="539" max="539" width="14.5703125" style="3" customWidth="1"/>
    <col min="540" max="540" width="11.7109375" style="3" customWidth="1"/>
    <col min="541" max="769" width="9.140625" style="3"/>
    <col min="770" max="770" width="34.28515625" style="3" customWidth="1"/>
    <col min="771" max="792" width="12.140625" style="3" customWidth="1"/>
    <col min="793" max="793" width="13" style="3" customWidth="1"/>
    <col min="794" max="794" width="15.85546875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4.28515625" style="3" customWidth="1"/>
    <col min="1027" max="1048" width="12.140625" style="3" customWidth="1"/>
    <col min="1049" max="1049" width="13" style="3" customWidth="1"/>
    <col min="1050" max="1050" width="15.85546875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4.28515625" style="3" customWidth="1"/>
    <col min="1283" max="1304" width="12.140625" style="3" customWidth="1"/>
    <col min="1305" max="1305" width="13" style="3" customWidth="1"/>
    <col min="1306" max="1306" width="15.85546875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4.28515625" style="3" customWidth="1"/>
    <col min="1539" max="1560" width="12.140625" style="3" customWidth="1"/>
    <col min="1561" max="1561" width="13" style="3" customWidth="1"/>
    <col min="1562" max="1562" width="15.85546875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4.28515625" style="3" customWidth="1"/>
    <col min="1795" max="1816" width="12.140625" style="3" customWidth="1"/>
    <col min="1817" max="1817" width="13" style="3" customWidth="1"/>
    <col min="1818" max="1818" width="15.85546875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4.28515625" style="3" customWidth="1"/>
    <col min="2051" max="2072" width="12.140625" style="3" customWidth="1"/>
    <col min="2073" max="2073" width="13" style="3" customWidth="1"/>
    <col min="2074" max="2074" width="15.85546875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4.28515625" style="3" customWidth="1"/>
    <col min="2307" max="2328" width="12.140625" style="3" customWidth="1"/>
    <col min="2329" max="2329" width="13" style="3" customWidth="1"/>
    <col min="2330" max="2330" width="15.85546875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4.28515625" style="3" customWidth="1"/>
    <col min="2563" max="2584" width="12.140625" style="3" customWidth="1"/>
    <col min="2585" max="2585" width="13" style="3" customWidth="1"/>
    <col min="2586" max="2586" width="15.85546875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4.28515625" style="3" customWidth="1"/>
    <col min="2819" max="2840" width="12.140625" style="3" customWidth="1"/>
    <col min="2841" max="2841" width="13" style="3" customWidth="1"/>
    <col min="2842" max="2842" width="15.85546875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4.28515625" style="3" customWidth="1"/>
    <col min="3075" max="3096" width="12.140625" style="3" customWidth="1"/>
    <col min="3097" max="3097" width="13" style="3" customWidth="1"/>
    <col min="3098" max="3098" width="15.85546875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4.28515625" style="3" customWidth="1"/>
    <col min="3331" max="3352" width="12.140625" style="3" customWidth="1"/>
    <col min="3353" max="3353" width="13" style="3" customWidth="1"/>
    <col min="3354" max="3354" width="15.85546875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4.28515625" style="3" customWidth="1"/>
    <col min="3587" max="3608" width="12.140625" style="3" customWidth="1"/>
    <col min="3609" max="3609" width="13" style="3" customWidth="1"/>
    <col min="3610" max="3610" width="15.85546875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4.28515625" style="3" customWidth="1"/>
    <col min="3843" max="3864" width="12.140625" style="3" customWidth="1"/>
    <col min="3865" max="3865" width="13" style="3" customWidth="1"/>
    <col min="3866" max="3866" width="15.85546875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4.28515625" style="3" customWidth="1"/>
    <col min="4099" max="4120" width="12.140625" style="3" customWidth="1"/>
    <col min="4121" max="4121" width="13" style="3" customWidth="1"/>
    <col min="4122" max="4122" width="15.85546875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4.28515625" style="3" customWidth="1"/>
    <col min="4355" max="4376" width="12.140625" style="3" customWidth="1"/>
    <col min="4377" max="4377" width="13" style="3" customWidth="1"/>
    <col min="4378" max="4378" width="15.85546875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4.28515625" style="3" customWidth="1"/>
    <col min="4611" max="4632" width="12.140625" style="3" customWidth="1"/>
    <col min="4633" max="4633" width="13" style="3" customWidth="1"/>
    <col min="4634" max="4634" width="15.85546875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4.28515625" style="3" customWidth="1"/>
    <col min="4867" max="4888" width="12.140625" style="3" customWidth="1"/>
    <col min="4889" max="4889" width="13" style="3" customWidth="1"/>
    <col min="4890" max="4890" width="15.85546875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4.28515625" style="3" customWidth="1"/>
    <col min="5123" max="5144" width="12.140625" style="3" customWidth="1"/>
    <col min="5145" max="5145" width="13" style="3" customWidth="1"/>
    <col min="5146" max="5146" width="15.85546875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4.28515625" style="3" customWidth="1"/>
    <col min="5379" max="5400" width="12.140625" style="3" customWidth="1"/>
    <col min="5401" max="5401" width="13" style="3" customWidth="1"/>
    <col min="5402" max="5402" width="15.85546875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4.28515625" style="3" customWidth="1"/>
    <col min="5635" max="5656" width="12.140625" style="3" customWidth="1"/>
    <col min="5657" max="5657" width="13" style="3" customWidth="1"/>
    <col min="5658" max="5658" width="15.85546875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4.28515625" style="3" customWidth="1"/>
    <col min="5891" max="5912" width="12.140625" style="3" customWidth="1"/>
    <col min="5913" max="5913" width="13" style="3" customWidth="1"/>
    <col min="5914" max="5914" width="15.85546875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4.28515625" style="3" customWidth="1"/>
    <col min="6147" max="6168" width="12.140625" style="3" customWidth="1"/>
    <col min="6169" max="6169" width="13" style="3" customWidth="1"/>
    <col min="6170" max="6170" width="15.85546875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4.28515625" style="3" customWidth="1"/>
    <col min="6403" max="6424" width="12.140625" style="3" customWidth="1"/>
    <col min="6425" max="6425" width="13" style="3" customWidth="1"/>
    <col min="6426" max="6426" width="15.85546875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4.28515625" style="3" customWidth="1"/>
    <col min="6659" max="6680" width="12.140625" style="3" customWidth="1"/>
    <col min="6681" max="6681" width="13" style="3" customWidth="1"/>
    <col min="6682" max="6682" width="15.85546875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4.28515625" style="3" customWidth="1"/>
    <col min="6915" max="6936" width="12.140625" style="3" customWidth="1"/>
    <col min="6937" max="6937" width="13" style="3" customWidth="1"/>
    <col min="6938" max="6938" width="15.85546875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4.28515625" style="3" customWidth="1"/>
    <col min="7171" max="7192" width="12.140625" style="3" customWidth="1"/>
    <col min="7193" max="7193" width="13" style="3" customWidth="1"/>
    <col min="7194" max="7194" width="15.85546875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4.28515625" style="3" customWidth="1"/>
    <col min="7427" max="7448" width="12.140625" style="3" customWidth="1"/>
    <col min="7449" max="7449" width="13" style="3" customWidth="1"/>
    <col min="7450" max="7450" width="15.85546875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4.28515625" style="3" customWidth="1"/>
    <col min="7683" max="7704" width="12.140625" style="3" customWidth="1"/>
    <col min="7705" max="7705" width="13" style="3" customWidth="1"/>
    <col min="7706" max="7706" width="15.85546875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4.28515625" style="3" customWidth="1"/>
    <col min="7939" max="7960" width="12.140625" style="3" customWidth="1"/>
    <col min="7961" max="7961" width="13" style="3" customWidth="1"/>
    <col min="7962" max="7962" width="15.85546875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4.28515625" style="3" customWidth="1"/>
    <col min="8195" max="8216" width="12.140625" style="3" customWidth="1"/>
    <col min="8217" max="8217" width="13" style="3" customWidth="1"/>
    <col min="8218" max="8218" width="15.85546875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4.28515625" style="3" customWidth="1"/>
    <col min="8451" max="8472" width="12.140625" style="3" customWidth="1"/>
    <col min="8473" max="8473" width="13" style="3" customWidth="1"/>
    <col min="8474" max="8474" width="15.85546875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4.28515625" style="3" customWidth="1"/>
    <col min="8707" max="8728" width="12.140625" style="3" customWidth="1"/>
    <col min="8729" max="8729" width="13" style="3" customWidth="1"/>
    <col min="8730" max="8730" width="15.85546875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4.28515625" style="3" customWidth="1"/>
    <col min="8963" max="8984" width="12.140625" style="3" customWidth="1"/>
    <col min="8985" max="8985" width="13" style="3" customWidth="1"/>
    <col min="8986" max="8986" width="15.85546875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4.28515625" style="3" customWidth="1"/>
    <col min="9219" max="9240" width="12.140625" style="3" customWidth="1"/>
    <col min="9241" max="9241" width="13" style="3" customWidth="1"/>
    <col min="9242" max="9242" width="15.85546875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4.28515625" style="3" customWidth="1"/>
    <col min="9475" max="9496" width="12.140625" style="3" customWidth="1"/>
    <col min="9497" max="9497" width="13" style="3" customWidth="1"/>
    <col min="9498" max="9498" width="15.85546875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4.28515625" style="3" customWidth="1"/>
    <col min="9731" max="9752" width="12.140625" style="3" customWidth="1"/>
    <col min="9753" max="9753" width="13" style="3" customWidth="1"/>
    <col min="9754" max="9754" width="15.85546875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4.28515625" style="3" customWidth="1"/>
    <col min="9987" max="10008" width="12.140625" style="3" customWidth="1"/>
    <col min="10009" max="10009" width="13" style="3" customWidth="1"/>
    <col min="10010" max="10010" width="15.85546875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4.28515625" style="3" customWidth="1"/>
    <col min="10243" max="10264" width="12.140625" style="3" customWidth="1"/>
    <col min="10265" max="10265" width="13" style="3" customWidth="1"/>
    <col min="10266" max="10266" width="15.85546875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4.28515625" style="3" customWidth="1"/>
    <col min="10499" max="10520" width="12.140625" style="3" customWidth="1"/>
    <col min="10521" max="10521" width="13" style="3" customWidth="1"/>
    <col min="10522" max="10522" width="15.85546875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4.28515625" style="3" customWidth="1"/>
    <col min="10755" max="10776" width="12.140625" style="3" customWidth="1"/>
    <col min="10777" max="10777" width="13" style="3" customWidth="1"/>
    <col min="10778" max="10778" width="15.85546875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4.28515625" style="3" customWidth="1"/>
    <col min="11011" max="11032" width="12.140625" style="3" customWidth="1"/>
    <col min="11033" max="11033" width="13" style="3" customWidth="1"/>
    <col min="11034" max="11034" width="15.85546875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4.28515625" style="3" customWidth="1"/>
    <col min="11267" max="11288" width="12.140625" style="3" customWidth="1"/>
    <col min="11289" max="11289" width="13" style="3" customWidth="1"/>
    <col min="11290" max="11290" width="15.85546875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4.28515625" style="3" customWidth="1"/>
    <col min="11523" max="11544" width="12.140625" style="3" customWidth="1"/>
    <col min="11545" max="11545" width="13" style="3" customWidth="1"/>
    <col min="11546" max="11546" width="15.85546875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4.28515625" style="3" customWidth="1"/>
    <col min="11779" max="11800" width="12.140625" style="3" customWidth="1"/>
    <col min="11801" max="11801" width="13" style="3" customWidth="1"/>
    <col min="11802" max="11802" width="15.85546875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4.28515625" style="3" customWidth="1"/>
    <col min="12035" max="12056" width="12.140625" style="3" customWidth="1"/>
    <col min="12057" max="12057" width="13" style="3" customWidth="1"/>
    <col min="12058" max="12058" width="15.85546875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4.28515625" style="3" customWidth="1"/>
    <col min="12291" max="12312" width="12.140625" style="3" customWidth="1"/>
    <col min="12313" max="12313" width="13" style="3" customWidth="1"/>
    <col min="12314" max="12314" width="15.85546875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4.28515625" style="3" customWidth="1"/>
    <col min="12547" max="12568" width="12.140625" style="3" customWidth="1"/>
    <col min="12569" max="12569" width="13" style="3" customWidth="1"/>
    <col min="12570" max="12570" width="15.85546875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4.28515625" style="3" customWidth="1"/>
    <col min="12803" max="12824" width="12.140625" style="3" customWidth="1"/>
    <col min="12825" max="12825" width="13" style="3" customWidth="1"/>
    <col min="12826" max="12826" width="15.85546875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4.28515625" style="3" customWidth="1"/>
    <col min="13059" max="13080" width="12.140625" style="3" customWidth="1"/>
    <col min="13081" max="13081" width="13" style="3" customWidth="1"/>
    <col min="13082" max="13082" width="15.85546875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4.28515625" style="3" customWidth="1"/>
    <col min="13315" max="13336" width="12.140625" style="3" customWidth="1"/>
    <col min="13337" max="13337" width="13" style="3" customWidth="1"/>
    <col min="13338" max="13338" width="15.85546875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4.28515625" style="3" customWidth="1"/>
    <col min="13571" max="13592" width="12.140625" style="3" customWidth="1"/>
    <col min="13593" max="13593" width="13" style="3" customWidth="1"/>
    <col min="13594" max="13594" width="15.85546875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4.28515625" style="3" customWidth="1"/>
    <col min="13827" max="13848" width="12.140625" style="3" customWidth="1"/>
    <col min="13849" max="13849" width="13" style="3" customWidth="1"/>
    <col min="13850" max="13850" width="15.85546875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4.28515625" style="3" customWidth="1"/>
    <col min="14083" max="14104" width="12.140625" style="3" customWidth="1"/>
    <col min="14105" max="14105" width="13" style="3" customWidth="1"/>
    <col min="14106" max="14106" width="15.85546875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4.28515625" style="3" customWidth="1"/>
    <col min="14339" max="14360" width="12.140625" style="3" customWidth="1"/>
    <col min="14361" max="14361" width="13" style="3" customWidth="1"/>
    <col min="14362" max="14362" width="15.85546875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4.28515625" style="3" customWidth="1"/>
    <col min="14595" max="14616" width="12.140625" style="3" customWidth="1"/>
    <col min="14617" max="14617" width="13" style="3" customWidth="1"/>
    <col min="14618" max="14618" width="15.85546875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4.28515625" style="3" customWidth="1"/>
    <col min="14851" max="14872" width="12.140625" style="3" customWidth="1"/>
    <col min="14873" max="14873" width="13" style="3" customWidth="1"/>
    <col min="14874" max="14874" width="15.85546875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4.28515625" style="3" customWidth="1"/>
    <col min="15107" max="15128" width="12.140625" style="3" customWidth="1"/>
    <col min="15129" max="15129" width="13" style="3" customWidth="1"/>
    <col min="15130" max="15130" width="15.85546875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4.28515625" style="3" customWidth="1"/>
    <col min="15363" max="15384" width="12.140625" style="3" customWidth="1"/>
    <col min="15385" max="15385" width="13" style="3" customWidth="1"/>
    <col min="15386" max="15386" width="15.85546875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4.28515625" style="3" customWidth="1"/>
    <col min="15619" max="15640" width="12.140625" style="3" customWidth="1"/>
    <col min="15641" max="15641" width="13" style="3" customWidth="1"/>
    <col min="15642" max="15642" width="15.85546875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4.28515625" style="3" customWidth="1"/>
    <col min="15875" max="15896" width="12.140625" style="3" customWidth="1"/>
    <col min="15897" max="15897" width="13" style="3" customWidth="1"/>
    <col min="15898" max="15898" width="15.85546875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4.28515625" style="3" customWidth="1"/>
    <col min="16131" max="16152" width="12.140625" style="3" customWidth="1"/>
    <col min="16153" max="16153" width="13" style="3" customWidth="1"/>
    <col min="16154" max="16154" width="15.85546875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39" t="str">
        <f>('[3]YARIŞMA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2"/>
      <c r="AB1" s="2"/>
      <c r="AC1" s="2"/>
    </row>
    <row r="2" spans="1:31" ht="27.75" customHeight="1" x14ac:dyDescent="0.2">
      <c r="A2" s="40" t="str">
        <f>'[3]YARIŞMA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  <c r="AB2" s="4"/>
      <c r="AC2" s="4"/>
    </row>
    <row r="3" spans="1:31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5"/>
      <c r="AB3" s="5"/>
      <c r="AC3" s="5"/>
    </row>
    <row r="4" spans="1:31" ht="23.25" customHeight="1" x14ac:dyDescent="0.2">
      <c r="A4" s="41" t="str">
        <f>'[3]YARIŞMA BİLGİLERİ'!F21</f>
        <v>2010 KIZLAR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2">
        <f ca="1">NOW()</f>
        <v>44714.409246990741</v>
      </c>
      <c r="Y5" s="42"/>
      <c r="Z5" s="42"/>
      <c r="AA5" s="7"/>
      <c r="AB5" s="5"/>
      <c r="AC5" s="5"/>
    </row>
    <row r="6" spans="1:31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10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38" t="s">
        <v>5</v>
      </c>
      <c r="O6" s="38"/>
      <c r="P6" s="38" t="s">
        <v>6</v>
      </c>
      <c r="Q6" s="38"/>
      <c r="R6" s="38" t="s">
        <v>16</v>
      </c>
      <c r="S6" s="38"/>
      <c r="T6" s="43" t="s">
        <v>15</v>
      </c>
      <c r="U6" s="44"/>
      <c r="V6" s="43" t="s">
        <v>11</v>
      </c>
      <c r="W6" s="44"/>
      <c r="X6" s="38" t="s">
        <v>3</v>
      </c>
      <c r="Y6" s="38"/>
      <c r="Z6" s="45" t="s">
        <v>18</v>
      </c>
      <c r="AA6" s="9"/>
      <c r="AB6" s="9"/>
      <c r="AC6" s="9"/>
      <c r="AD6" s="9"/>
      <c r="AE6" s="9"/>
    </row>
    <row r="7" spans="1:31" ht="27" customHeight="1" x14ac:dyDescent="0.2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45"/>
      <c r="AA7" s="9"/>
      <c r="AB7" s="9"/>
      <c r="AC7" s="9"/>
      <c r="AD7" s="9"/>
      <c r="AE7" s="9"/>
    </row>
    <row r="8" spans="1:31" ht="31.5" customHeight="1" x14ac:dyDescent="0.2">
      <c r="A8" s="12">
        <v>1</v>
      </c>
      <c r="B8" s="1" t="s">
        <v>25</v>
      </c>
      <c r="C8" s="32" t="s">
        <v>20</v>
      </c>
      <c r="D8" s="13">
        <f>IF(ISERROR(VLOOKUP(B8,'[3]60m.(1-2-3-4)'!$D$8:$F$981,3,0)),"",(VLOOKUP(B8,'[3]60m.(1-2-3-4)'!$D$8:$H$975,3,0)))</f>
        <v>965</v>
      </c>
      <c r="E8" s="14">
        <f>IF(ISERROR(VLOOKUP(B8,'[3]60m.(1-2-3-4)'!$D$8:$G$981,4,0)),"",(VLOOKUP(B8,'[3]60m.(1-2-3-4)'!$D$8:$G$981,4,0)))</f>
        <v>67</v>
      </c>
      <c r="F8" s="15" t="str">
        <f>IF(ISERROR(VLOOKUP(B8,'[3]80m.Eng'!$D$8:$G$935,3,0)),"",(VLOOKUP(B8,'[3]80m.Eng'!$D$8:$G$935,3,0)))</f>
        <v/>
      </c>
      <c r="G8" s="16" t="str">
        <f>IF(ISERROR(VLOOKUP(B8,'[3]80m.Eng'!$D$8:$G$935,4,0)),"",(VLOOKUP(B8,'[3]80m.Eng'!$D$8:$G$935,4,0)))</f>
        <v/>
      </c>
      <c r="H8" s="17" t="str">
        <f>IF(ISERROR(VLOOKUP(B8,'[3]1500m.'!$D$8:$G$947,3,0)),"",(VLOOKUP(B8,'[3]1500m.'!$D$8:$G$947,3,0)))</f>
        <v/>
      </c>
      <c r="I8" s="14" t="str">
        <f>IF(ISERROR(VLOOKUP(B8,'[3]1500m.'!$D$8:$G$947,4,0)),"",(VLOOKUP(B8,'[3]1500m.'!$D$8:$G$947,4,0)))</f>
        <v/>
      </c>
      <c r="J8" s="15">
        <f>IF(ISERROR(VLOOKUP(B8,[3]Gülle!$E$8:$K$941,6,0)),"",(VLOOKUP(B8,[3]Gülle!$E$8:$K$941,6,0)))</f>
        <v>690</v>
      </c>
      <c r="K8" s="16">
        <f>IF(ISERROR(VLOOKUP(B8,[3]Gülle!$E$8:$K$941,7,0)),"",(VLOOKUP(B8,[3]Gülle!$E$8:$K$941,7,0)))</f>
        <v>52</v>
      </c>
      <c r="L8" s="13" t="str">
        <f>IF(ISERROR(VLOOKUP(B8,[3]Disk!$E$8:$K$947,6,0)),"",(VLOOKUP(B8,[3]Disk!$E$8:$K$947,6,0)))</f>
        <v/>
      </c>
      <c r="M8" s="14" t="str">
        <f>IF(ISERROR(VLOOKUP(B8,[3]Disk!$E$8:$K$947,7,0)),"",(VLOOKUP(B8,[3]Disk!$E$8:$K$947,7,0)))</f>
        <v/>
      </c>
      <c r="N8" s="15">
        <f>IF(ISERROR(VLOOKUP(B8,[3]Uzun!$E$8:$J$992,6,0)),"",(VLOOKUP(B8,[3]Uzun!$E$8:$J$992,6,0)))</f>
        <v>382</v>
      </c>
      <c r="O8" s="16">
        <f>IF(ISERROR(VLOOKUP(B8,[3]Uzun!$E$8:$K$993,7,0)),"",(VLOOKUP(B8,[3]Uzun!$E$8:$K$993,7,0)))</f>
        <v>49</v>
      </c>
      <c r="P8" s="13" t="str">
        <f>IF(ISERROR(VLOOKUP(B8,[3]Yüksek!$E$8:$BA$1000,48,0)),"",(VLOOKUP(B8,[3]Yüksek!$E$8:$BA$1000,48,0)))</f>
        <v/>
      </c>
      <c r="Q8" s="14" t="str">
        <f>IF(ISERROR(VLOOKUP(B8,[3]Yüksek!$E$8:$BA$1000,49,0)),"",(VLOOKUP(B8,[3]Yüksek!$E$8:$BA$1000,49,0)))</f>
        <v/>
      </c>
      <c r="R8" s="15" t="str">
        <f>IF(ISERROR(VLOOKUP(B8,[3]Çekiç!$E$8:$K$942,6,0)),"",(VLOOKUP(B8,[3]Çekiç!$E$8:$K$942,6,0)))</f>
        <v/>
      </c>
      <c r="S8" s="16" t="str">
        <f>IF(ISERROR(VLOOKUP(B8,[3]Çekiç!$E$8:$K$942,7,0)),"",(VLOOKUP(B8,[3]Çekiç!$E$8:$K$942,7,0)))</f>
        <v/>
      </c>
      <c r="T8" s="13" t="str">
        <f>IF(ISERROR(VLOOKUP(B8,[3]Cirit!$E$8:$J$995,6,0)),"",(VLOOKUP(B8,[3]Cirit!$E$8:$J$995,6,0)))</f>
        <v/>
      </c>
      <c r="U8" s="14" t="str">
        <f>IF(ISERROR(VLOOKUP(B8,[3]Cirit!$E$8:$K$995,7,0)),"",(VLOOKUP(B8,[3]Cirit!$E$8:$K$995,7,0)))</f>
        <v/>
      </c>
      <c r="V8" s="20" t="str">
        <f>IF(ISERROR(VLOOKUP(B8,'[3]800m.'!$D$8:$F$984,3,0)),"",(VLOOKUP(B8,'[3]800m.'!$D$8:$H$984,3,0)))</f>
        <v/>
      </c>
      <c r="W8" s="16" t="str">
        <f>IF(ISERROR(VLOOKUP(B8,'[3]800m.'!$D$8:$G$984,4,0)),"",(VLOOKUP(B8,'[3]800m.'!$D$8:$G$984,4,0)))</f>
        <v/>
      </c>
      <c r="X8" s="13" t="str">
        <f>IF(ISERROR(VLOOKUP(B8,'[3]80m.'!$D$8:$G$935,3,0)),"",(VLOOKUP(B8,'[3]80m.'!$D$8:$G$935,3,0)))</f>
        <v/>
      </c>
      <c r="Y8" s="14" t="str">
        <f>IF(ISERROR(VLOOKUP(B8,'[3]80m.'!$D$8:$G$935,4,0)),"",(VLOOKUP(B8,'[3]80m.'!$D$8:$G$935,4,0)))</f>
        <v/>
      </c>
      <c r="Z8" s="21">
        <f t="shared" ref="Z8:Z9" si="0">SUM(E8,G8,I8,K8,M8,O8,Q8,U8,W8,Y8)</f>
        <v>168</v>
      </c>
      <c r="AA8" s="9"/>
      <c r="AB8" s="9"/>
      <c r="AC8" s="9"/>
      <c r="AD8" s="9"/>
      <c r="AE8" s="9"/>
    </row>
    <row r="9" spans="1:31" ht="31.5" customHeight="1" x14ac:dyDescent="0.2">
      <c r="A9" s="12">
        <v>2</v>
      </c>
      <c r="B9" s="1" t="s">
        <v>26</v>
      </c>
      <c r="C9" s="32" t="s">
        <v>20</v>
      </c>
      <c r="D9" s="13">
        <f>IF(ISERROR(VLOOKUP(B9,'[3]60m.(1-2-3-4)'!$D$8:$F$981,3,0)),"",(VLOOKUP(B9,'[3]60m.(1-2-3-4)'!$D$8:$H$975,3,0)))</f>
        <v>979</v>
      </c>
      <c r="E9" s="14">
        <f>IF(ISERROR(VLOOKUP(B9,'[3]60m.(1-2-3-4)'!$D$8:$G$981,4,0)),"",(VLOOKUP(B9,'[3]60m.(1-2-3-4)'!$D$8:$G$981,4,0)))</f>
        <v>64</v>
      </c>
      <c r="F9" s="15" t="str">
        <f>IF(ISERROR(VLOOKUP(B9,'[3]80m.Eng'!$D$8:$G$935,3,0)),"",(VLOOKUP(B9,'[3]80m.Eng'!$D$8:$G$935,3,0)))</f>
        <v/>
      </c>
      <c r="G9" s="16" t="str">
        <f>IF(ISERROR(VLOOKUP(B9,'[3]80m.Eng'!$D$8:$G$935,4,0)),"",(VLOOKUP(B9,'[3]80m.Eng'!$D$8:$G$935,4,0)))</f>
        <v/>
      </c>
      <c r="H9" s="17" t="str">
        <f>IF(ISERROR(VLOOKUP(B9,'[3]1500m.'!$D$8:$G$947,3,0)),"",(VLOOKUP(B9,'[3]1500m.'!$D$8:$G$947,3,0)))</f>
        <v/>
      </c>
      <c r="I9" s="14" t="str">
        <f>IF(ISERROR(VLOOKUP(B9,'[3]1500m.'!$D$8:$G$947,4,0)),"",(VLOOKUP(B9,'[3]1500m.'!$D$8:$G$947,4,0)))</f>
        <v/>
      </c>
      <c r="J9" s="15">
        <f>IF(ISERROR(VLOOKUP(B9,[3]Gülle!$E$8:$K$941,6,0)),"",(VLOOKUP(B9,[3]Gülle!$E$8:$K$941,6,0)))</f>
        <v>594</v>
      </c>
      <c r="K9" s="16">
        <f>IF(ISERROR(VLOOKUP(B9,[3]Gülle!$E$8:$K$941,7,0)),"",(VLOOKUP(B9,[3]Gülle!$E$8:$K$941,7,0)))</f>
        <v>46</v>
      </c>
      <c r="L9" s="13" t="str">
        <f>IF(ISERROR(VLOOKUP(B9,[3]Disk!$E$8:$K$947,6,0)),"",(VLOOKUP(B9,[3]Disk!$E$8:$K$947,6,0)))</f>
        <v/>
      </c>
      <c r="M9" s="14" t="str">
        <f>IF(ISERROR(VLOOKUP(B9,[3]Disk!$E$8:$K$947,7,0)),"",(VLOOKUP(B9,[3]Disk!$E$8:$K$947,7,0)))</f>
        <v/>
      </c>
      <c r="N9" s="15">
        <f>IF(ISERROR(VLOOKUP(B9,[3]Uzun!$E$8:$J$992,6,0)),"",(VLOOKUP(B9,[3]Uzun!$E$8:$J$992,6,0)))</f>
        <v>384</v>
      </c>
      <c r="O9" s="16">
        <f>IF(ISERROR(VLOOKUP(B9,[3]Uzun!$E$8:$K$993,7,0)),"",(VLOOKUP(B9,[3]Uzun!$E$8:$K$993,7,0)))</f>
        <v>49</v>
      </c>
      <c r="P9" s="13" t="str">
        <f>IF(ISERROR(VLOOKUP(B9,[3]Yüksek!$E$8:$BA$1000,48,0)),"",(VLOOKUP(B9,[3]Yüksek!$E$8:$BA$1000,48,0)))</f>
        <v/>
      </c>
      <c r="Q9" s="14" t="str">
        <f>IF(ISERROR(VLOOKUP(B9,[3]Yüksek!$E$8:$BA$1000,49,0)),"",(VLOOKUP(B9,[3]Yüksek!$E$8:$BA$1000,49,0)))</f>
        <v/>
      </c>
      <c r="R9" s="15" t="str">
        <f>IF(ISERROR(VLOOKUP(B9,[3]Çekiç!$E$8:$K$942,6,0)),"",(VLOOKUP(B9,[3]Çekiç!$E$8:$K$942,6,0)))</f>
        <v/>
      </c>
      <c r="S9" s="16" t="str">
        <f>IF(ISERROR(VLOOKUP(B9,[3]Çekiç!$E$8:$K$942,7,0)),"",(VLOOKUP(B9,[3]Çekiç!$E$8:$K$942,7,0)))</f>
        <v/>
      </c>
      <c r="T9" s="13" t="str">
        <f>IF(ISERROR(VLOOKUP(B9,[3]Cirit!$E$8:$J$995,6,0)),"",(VLOOKUP(B9,[3]Cirit!$E$8:$J$995,6,0)))</f>
        <v/>
      </c>
      <c r="U9" s="14" t="str">
        <f>IF(ISERROR(VLOOKUP(B9,[3]Cirit!$E$8:$K$995,7,0)),"",(VLOOKUP(B9,[3]Cirit!$E$8:$K$995,7,0)))</f>
        <v/>
      </c>
      <c r="V9" s="20" t="str">
        <f>IF(ISERROR(VLOOKUP(B9,'[3]800m.'!$D$8:$F$984,3,0)),"",(VLOOKUP(B9,'[3]800m.'!$D$8:$H$984,3,0)))</f>
        <v/>
      </c>
      <c r="W9" s="16" t="str">
        <f>IF(ISERROR(VLOOKUP(B9,'[3]800m.'!$D$8:$G$984,4,0)),"",(VLOOKUP(B9,'[3]800m.'!$D$8:$G$984,4,0)))</f>
        <v/>
      </c>
      <c r="X9" s="13" t="str">
        <f>IF(ISERROR(VLOOKUP(B9,'[3]80m.'!$D$8:$G$935,3,0)),"",(VLOOKUP(B9,'[3]80m.'!$D$8:$G$935,3,0)))</f>
        <v/>
      </c>
      <c r="Y9" s="14" t="str">
        <f>IF(ISERROR(VLOOKUP(B9,'[3]80m.'!$D$8:$G$935,4,0)),"",(VLOOKUP(B9,'[3]80m.'!$D$8:$G$935,4,0)))</f>
        <v/>
      </c>
      <c r="Z9" s="21">
        <f t="shared" si="0"/>
        <v>159</v>
      </c>
      <c r="AA9" s="9"/>
      <c r="AB9" s="9"/>
      <c r="AC9" s="9"/>
      <c r="AD9" s="9"/>
      <c r="AE9" s="9"/>
    </row>
    <row r="65406" spans="1:1" x14ac:dyDescent="0.2">
      <c r="A65406" s="3" t="s">
        <v>41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9">
    <cfRule type="duplicateValues" dxfId="5" priority="24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2060"/>
  </sheetPr>
  <dimension ref="A1:AF65428"/>
  <sheetViews>
    <sheetView view="pageBreakPreview" zoomScale="50" zoomScaleNormal="100" zoomScaleSheetLayoutView="50" workbookViewId="0">
      <selection activeCell="A10" sqref="A10"/>
    </sheetView>
  </sheetViews>
  <sheetFormatPr defaultRowHeight="12.75" x14ac:dyDescent="0.2"/>
  <cols>
    <col min="1" max="1" width="9.140625" style="3"/>
    <col min="2" max="2" width="37.5703125" style="3" customWidth="1"/>
    <col min="3" max="3" width="18.7109375" style="3" bestFit="1" customWidth="1"/>
    <col min="4" max="25" width="12.140625" style="3" customWidth="1"/>
    <col min="26" max="26" width="13" style="3" customWidth="1"/>
    <col min="27" max="27" width="15.85546875" style="3" customWidth="1"/>
    <col min="28" max="28" width="14.5703125" style="3" customWidth="1"/>
    <col min="29" max="29" width="11.7109375" style="3" customWidth="1"/>
    <col min="30" max="258" width="9.140625" style="3"/>
    <col min="259" max="259" width="37.5703125" style="3" customWidth="1"/>
    <col min="260" max="281" width="12.140625" style="3" customWidth="1"/>
    <col min="282" max="282" width="13" style="3" customWidth="1"/>
    <col min="283" max="283" width="15.85546875" style="3" customWidth="1"/>
    <col min="284" max="284" width="14.5703125" style="3" customWidth="1"/>
    <col min="285" max="285" width="11.7109375" style="3" customWidth="1"/>
    <col min="286" max="514" width="9.140625" style="3"/>
    <col min="515" max="515" width="37.5703125" style="3" customWidth="1"/>
    <col min="516" max="537" width="12.140625" style="3" customWidth="1"/>
    <col min="538" max="538" width="13" style="3" customWidth="1"/>
    <col min="539" max="539" width="15.85546875" style="3" customWidth="1"/>
    <col min="540" max="540" width="14.5703125" style="3" customWidth="1"/>
    <col min="541" max="541" width="11.7109375" style="3" customWidth="1"/>
    <col min="542" max="770" width="9.140625" style="3"/>
    <col min="771" max="771" width="37.5703125" style="3" customWidth="1"/>
    <col min="772" max="793" width="12.140625" style="3" customWidth="1"/>
    <col min="794" max="794" width="13" style="3" customWidth="1"/>
    <col min="795" max="795" width="15.85546875" style="3" customWidth="1"/>
    <col min="796" max="796" width="14.5703125" style="3" customWidth="1"/>
    <col min="797" max="797" width="11.7109375" style="3" customWidth="1"/>
    <col min="798" max="1026" width="9.140625" style="3"/>
    <col min="1027" max="1027" width="37.5703125" style="3" customWidth="1"/>
    <col min="1028" max="1049" width="12.140625" style="3" customWidth="1"/>
    <col min="1050" max="1050" width="13" style="3" customWidth="1"/>
    <col min="1051" max="1051" width="15.85546875" style="3" customWidth="1"/>
    <col min="1052" max="1052" width="14.5703125" style="3" customWidth="1"/>
    <col min="1053" max="1053" width="11.7109375" style="3" customWidth="1"/>
    <col min="1054" max="1282" width="9.140625" style="3"/>
    <col min="1283" max="1283" width="37.5703125" style="3" customWidth="1"/>
    <col min="1284" max="1305" width="12.140625" style="3" customWidth="1"/>
    <col min="1306" max="1306" width="13" style="3" customWidth="1"/>
    <col min="1307" max="1307" width="15.85546875" style="3" customWidth="1"/>
    <col min="1308" max="1308" width="14.5703125" style="3" customWidth="1"/>
    <col min="1309" max="1309" width="11.7109375" style="3" customWidth="1"/>
    <col min="1310" max="1538" width="9.140625" style="3"/>
    <col min="1539" max="1539" width="37.5703125" style="3" customWidth="1"/>
    <col min="1540" max="1561" width="12.140625" style="3" customWidth="1"/>
    <col min="1562" max="1562" width="13" style="3" customWidth="1"/>
    <col min="1563" max="1563" width="15.85546875" style="3" customWidth="1"/>
    <col min="1564" max="1564" width="14.5703125" style="3" customWidth="1"/>
    <col min="1565" max="1565" width="11.7109375" style="3" customWidth="1"/>
    <col min="1566" max="1794" width="9.140625" style="3"/>
    <col min="1795" max="1795" width="37.5703125" style="3" customWidth="1"/>
    <col min="1796" max="1817" width="12.140625" style="3" customWidth="1"/>
    <col min="1818" max="1818" width="13" style="3" customWidth="1"/>
    <col min="1819" max="1819" width="15.85546875" style="3" customWidth="1"/>
    <col min="1820" max="1820" width="14.5703125" style="3" customWidth="1"/>
    <col min="1821" max="1821" width="11.7109375" style="3" customWidth="1"/>
    <col min="1822" max="2050" width="9.140625" style="3"/>
    <col min="2051" max="2051" width="37.5703125" style="3" customWidth="1"/>
    <col min="2052" max="2073" width="12.140625" style="3" customWidth="1"/>
    <col min="2074" max="2074" width="13" style="3" customWidth="1"/>
    <col min="2075" max="2075" width="15.85546875" style="3" customWidth="1"/>
    <col min="2076" max="2076" width="14.5703125" style="3" customWidth="1"/>
    <col min="2077" max="2077" width="11.7109375" style="3" customWidth="1"/>
    <col min="2078" max="2306" width="9.140625" style="3"/>
    <col min="2307" max="2307" width="37.5703125" style="3" customWidth="1"/>
    <col min="2308" max="2329" width="12.140625" style="3" customWidth="1"/>
    <col min="2330" max="2330" width="13" style="3" customWidth="1"/>
    <col min="2331" max="2331" width="15.85546875" style="3" customWidth="1"/>
    <col min="2332" max="2332" width="14.5703125" style="3" customWidth="1"/>
    <col min="2333" max="2333" width="11.7109375" style="3" customWidth="1"/>
    <col min="2334" max="2562" width="9.140625" style="3"/>
    <col min="2563" max="2563" width="37.5703125" style="3" customWidth="1"/>
    <col min="2564" max="2585" width="12.140625" style="3" customWidth="1"/>
    <col min="2586" max="2586" width="13" style="3" customWidth="1"/>
    <col min="2587" max="2587" width="15.85546875" style="3" customWidth="1"/>
    <col min="2588" max="2588" width="14.5703125" style="3" customWidth="1"/>
    <col min="2589" max="2589" width="11.7109375" style="3" customWidth="1"/>
    <col min="2590" max="2818" width="9.140625" style="3"/>
    <col min="2819" max="2819" width="37.5703125" style="3" customWidth="1"/>
    <col min="2820" max="2841" width="12.140625" style="3" customWidth="1"/>
    <col min="2842" max="2842" width="13" style="3" customWidth="1"/>
    <col min="2843" max="2843" width="15.85546875" style="3" customWidth="1"/>
    <col min="2844" max="2844" width="14.5703125" style="3" customWidth="1"/>
    <col min="2845" max="2845" width="11.7109375" style="3" customWidth="1"/>
    <col min="2846" max="3074" width="9.140625" style="3"/>
    <col min="3075" max="3075" width="37.5703125" style="3" customWidth="1"/>
    <col min="3076" max="3097" width="12.140625" style="3" customWidth="1"/>
    <col min="3098" max="3098" width="13" style="3" customWidth="1"/>
    <col min="3099" max="3099" width="15.85546875" style="3" customWidth="1"/>
    <col min="3100" max="3100" width="14.5703125" style="3" customWidth="1"/>
    <col min="3101" max="3101" width="11.7109375" style="3" customWidth="1"/>
    <col min="3102" max="3330" width="9.140625" style="3"/>
    <col min="3331" max="3331" width="37.5703125" style="3" customWidth="1"/>
    <col min="3332" max="3353" width="12.140625" style="3" customWidth="1"/>
    <col min="3354" max="3354" width="13" style="3" customWidth="1"/>
    <col min="3355" max="3355" width="15.85546875" style="3" customWidth="1"/>
    <col min="3356" max="3356" width="14.5703125" style="3" customWidth="1"/>
    <col min="3357" max="3357" width="11.7109375" style="3" customWidth="1"/>
    <col min="3358" max="3586" width="9.140625" style="3"/>
    <col min="3587" max="3587" width="37.5703125" style="3" customWidth="1"/>
    <col min="3588" max="3609" width="12.140625" style="3" customWidth="1"/>
    <col min="3610" max="3610" width="13" style="3" customWidth="1"/>
    <col min="3611" max="3611" width="15.85546875" style="3" customWidth="1"/>
    <col min="3612" max="3612" width="14.5703125" style="3" customWidth="1"/>
    <col min="3613" max="3613" width="11.7109375" style="3" customWidth="1"/>
    <col min="3614" max="3842" width="9.140625" style="3"/>
    <col min="3843" max="3843" width="37.5703125" style="3" customWidth="1"/>
    <col min="3844" max="3865" width="12.140625" style="3" customWidth="1"/>
    <col min="3866" max="3866" width="13" style="3" customWidth="1"/>
    <col min="3867" max="3867" width="15.85546875" style="3" customWidth="1"/>
    <col min="3868" max="3868" width="14.5703125" style="3" customWidth="1"/>
    <col min="3869" max="3869" width="11.7109375" style="3" customWidth="1"/>
    <col min="3870" max="4098" width="9.140625" style="3"/>
    <col min="4099" max="4099" width="37.5703125" style="3" customWidth="1"/>
    <col min="4100" max="4121" width="12.140625" style="3" customWidth="1"/>
    <col min="4122" max="4122" width="13" style="3" customWidth="1"/>
    <col min="4123" max="4123" width="15.85546875" style="3" customWidth="1"/>
    <col min="4124" max="4124" width="14.5703125" style="3" customWidth="1"/>
    <col min="4125" max="4125" width="11.7109375" style="3" customWidth="1"/>
    <col min="4126" max="4354" width="9.140625" style="3"/>
    <col min="4355" max="4355" width="37.5703125" style="3" customWidth="1"/>
    <col min="4356" max="4377" width="12.140625" style="3" customWidth="1"/>
    <col min="4378" max="4378" width="13" style="3" customWidth="1"/>
    <col min="4379" max="4379" width="15.85546875" style="3" customWidth="1"/>
    <col min="4380" max="4380" width="14.5703125" style="3" customWidth="1"/>
    <col min="4381" max="4381" width="11.7109375" style="3" customWidth="1"/>
    <col min="4382" max="4610" width="9.140625" style="3"/>
    <col min="4611" max="4611" width="37.5703125" style="3" customWidth="1"/>
    <col min="4612" max="4633" width="12.140625" style="3" customWidth="1"/>
    <col min="4634" max="4634" width="13" style="3" customWidth="1"/>
    <col min="4635" max="4635" width="15.85546875" style="3" customWidth="1"/>
    <col min="4636" max="4636" width="14.5703125" style="3" customWidth="1"/>
    <col min="4637" max="4637" width="11.7109375" style="3" customWidth="1"/>
    <col min="4638" max="4866" width="9.140625" style="3"/>
    <col min="4867" max="4867" width="37.5703125" style="3" customWidth="1"/>
    <col min="4868" max="4889" width="12.140625" style="3" customWidth="1"/>
    <col min="4890" max="4890" width="13" style="3" customWidth="1"/>
    <col min="4891" max="4891" width="15.85546875" style="3" customWidth="1"/>
    <col min="4892" max="4892" width="14.5703125" style="3" customWidth="1"/>
    <col min="4893" max="4893" width="11.7109375" style="3" customWidth="1"/>
    <col min="4894" max="5122" width="9.140625" style="3"/>
    <col min="5123" max="5123" width="37.5703125" style="3" customWidth="1"/>
    <col min="5124" max="5145" width="12.140625" style="3" customWidth="1"/>
    <col min="5146" max="5146" width="13" style="3" customWidth="1"/>
    <col min="5147" max="5147" width="15.85546875" style="3" customWidth="1"/>
    <col min="5148" max="5148" width="14.5703125" style="3" customWidth="1"/>
    <col min="5149" max="5149" width="11.7109375" style="3" customWidth="1"/>
    <col min="5150" max="5378" width="9.140625" style="3"/>
    <col min="5379" max="5379" width="37.5703125" style="3" customWidth="1"/>
    <col min="5380" max="5401" width="12.140625" style="3" customWidth="1"/>
    <col min="5402" max="5402" width="13" style="3" customWidth="1"/>
    <col min="5403" max="5403" width="15.85546875" style="3" customWidth="1"/>
    <col min="5404" max="5404" width="14.5703125" style="3" customWidth="1"/>
    <col min="5405" max="5405" width="11.7109375" style="3" customWidth="1"/>
    <col min="5406" max="5634" width="9.140625" style="3"/>
    <col min="5635" max="5635" width="37.5703125" style="3" customWidth="1"/>
    <col min="5636" max="5657" width="12.140625" style="3" customWidth="1"/>
    <col min="5658" max="5658" width="13" style="3" customWidth="1"/>
    <col min="5659" max="5659" width="15.85546875" style="3" customWidth="1"/>
    <col min="5660" max="5660" width="14.5703125" style="3" customWidth="1"/>
    <col min="5661" max="5661" width="11.7109375" style="3" customWidth="1"/>
    <col min="5662" max="5890" width="9.140625" style="3"/>
    <col min="5891" max="5891" width="37.5703125" style="3" customWidth="1"/>
    <col min="5892" max="5913" width="12.140625" style="3" customWidth="1"/>
    <col min="5914" max="5914" width="13" style="3" customWidth="1"/>
    <col min="5915" max="5915" width="15.85546875" style="3" customWidth="1"/>
    <col min="5916" max="5916" width="14.5703125" style="3" customWidth="1"/>
    <col min="5917" max="5917" width="11.7109375" style="3" customWidth="1"/>
    <col min="5918" max="6146" width="9.140625" style="3"/>
    <col min="6147" max="6147" width="37.5703125" style="3" customWidth="1"/>
    <col min="6148" max="6169" width="12.140625" style="3" customWidth="1"/>
    <col min="6170" max="6170" width="13" style="3" customWidth="1"/>
    <col min="6171" max="6171" width="15.85546875" style="3" customWidth="1"/>
    <col min="6172" max="6172" width="14.5703125" style="3" customWidth="1"/>
    <col min="6173" max="6173" width="11.7109375" style="3" customWidth="1"/>
    <col min="6174" max="6402" width="9.140625" style="3"/>
    <col min="6403" max="6403" width="37.5703125" style="3" customWidth="1"/>
    <col min="6404" max="6425" width="12.140625" style="3" customWidth="1"/>
    <col min="6426" max="6426" width="13" style="3" customWidth="1"/>
    <col min="6427" max="6427" width="15.85546875" style="3" customWidth="1"/>
    <col min="6428" max="6428" width="14.5703125" style="3" customWidth="1"/>
    <col min="6429" max="6429" width="11.7109375" style="3" customWidth="1"/>
    <col min="6430" max="6658" width="9.140625" style="3"/>
    <col min="6659" max="6659" width="37.5703125" style="3" customWidth="1"/>
    <col min="6660" max="6681" width="12.140625" style="3" customWidth="1"/>
    <col min="6682" max="6682" width="13" style="3" customWidth="1"/>
    <col min="6683" max="6683" width="15.85546875" style="3" customWidth="1"/>
    <col min="6684" max="6684" width="14.5703125" style="3" customWidth="1"/>
    <col min="6685" max="6685" width="11.7109375" style="3" customWidth="1"/>
    <col min="6686" max="6914" width="9.140625" style="3"/>
    <col min="6915" max="6915" width="37.5703125" style="3" customWidth="1"/>
    <col min="6916" max="6937" width="12.140625" style="3" customWidth="1"/>
    <col min="6938" max="6938" width="13" style="3" customWidth="1"/>
    <col min="6939" max="6939" width="15.85546875" style="3" customWidth="1"/>
    <col min="6940" max="6940" width="14.5703125" style="3" customWidth="1"/>
    <col min="6941" max="6941" width="11.7109375" style="3" customWidth="1"/>
    <col min="6942" max="7170" width="9.140625" style="3"/>
    <col min="7171" max="7171" width="37.5703125" style="3" customWidth="1"/>
    <col min="7172" max="7193" width="12.140625" style="3" customWidth="1"/>
    <col min="7194" max="7194" width="13" style="3" customWidth="1"/>
    <col min="7195" max="7195" width="15.85546875" style="3" customWidth="1"/>
    <col min="7196" max="7196" width="14.5703125" style="3" customWidth="1"/>
    <col min="7197" max="7197" width="11.7109375" style="3" customWidth="1"/>
    <col min="7198" max="7426" width="9.140625" style="3"/>
    <col min="7427" max="7427" width="37.5703125" style="3" customWidth="1"/>
    <col min="7428" max="7449" width="12.140625" style="3" customWidth="1"/>
    <col min="7450" max="7450" width="13" style="3" customWidth="1"/>
    <col min="7451" max="7451" width="15.85546875" style="3" customWidth="1"/>
    <col min="7452" max="7452" width="14.5703125" style="3" customWidth="1"/>
    <col min="7453" max="7453" width="11.7109375" style="3" customWidth="1"/>
    <col min="7454" max="7682" width="9.140625" style="3"/>
    <col min="7683" max="7683" width="37.5703125" style="3" customWidth="1"/>
    <col min="7684" max="7705" width="12.140625" style="3" customWidth="1"/>
    <col min="7706" max="7706" width="13" style="3" customWidth="1"/>
    <col min="7707" max="7707" width="15.85546875" style="3" customWidth="1"/>
    <col min="7708" max="7708" width="14.5703125" style="3" customWidth="1"/>
    <col min="7709" max="7709" width="11.7109375" style="3" customWidth="1"/>
    <col min="7710" max="7938" width="9.140625" style="3"/>
    <col min="7939" max="7939" width="37.5703125" style="3" customWidth="1"/>
    <col min="7940" max="7961" width="12.140625" style="3" customWidth="1"/>
    <col min="7962" max="7962" width="13" style="3" customWidth="1"/>
    <col min="7963" max="7963" width="15.85546875" style="3" customWidth="1"/>
    <col min="7964" max="7964" width="14.5703125" style="3" customWidth="1"/>
    <col min="7965" max="7965" width="11.7109375" style="3" customWidth="1"/>
    <col min="7966" max="8194" width="9.140625" style="3"/>
    <col min="8195" max="8195" width="37.5703125" style="3" customWidth="1"/>
    <col min="8196" max="8217" width="12.140625" style="3" customWidth="1"/>
    <col min="8218" max="8218" width="13" style="3" customWidth="1"/>
    <col min="8219" max="8219" width="15.85546875" style="3" customWidth="1"/>
    <col min="8220" max="8220" width="14.5703125" style="3" customWidth="1"/>
    <col min="8221" max="8221" width="11.7109375" style="3" customWidth="1"/>
    <col min="8222" max="8450" width="9.140625" style="3"/>
    <col min="8451" max="8451" width="37.5703125" style="3" customWidth="1"/>
    <col min="8452" max="8473" width="12.140625" style="3" customWidth="1"/>
    <col min="8474" max="8474" width="13" style="3" customWidth="1"/>
    <col min="8475" max="8475" width="15.85546875" style="3" customWidth="1"/>
    <col min="8476" max="8476" width="14.5703125" style="3" customWidth="1"/>
    <col min="8477" max="8477" width="11.7109375" style="3" customWidth="1"/>
    <col min="8478" max="8706" width="9.140625" style="3"/>
    <col min="8707" max="8707" width="37.5703125" style="3" customWidth="1"/>
    <col min="8708" max="8729" width="12.140625" style="3" customWidth="1"/>
    <col min="8730" max="8730" width="13" style="3" customWidth="1"/>
    <col min="8731" max="8731" width="15.85546875" style="3" customWidth="1"/>
    <col min="8732" max="8732" width="14.5703125" style="3" customWidth="1"/>
    <col min="8733" max="8733" width="11.7109375" style="3" customWidth="1"/>
    <col min="8734" max="8962" width="9.140625" style="3"/>
    <col min="8963" max="8963" width="37.5703125" style="3" customWidth="1"/>
    <col min="8964" max="8985" width="12.140625" style="3" customWidth="1"/>
    <col min="8986" max="8986" width="13" style="3" customWidth="1"/>
    <col min="8987" max="8987" width="15.85546875" style="3" customWidth="1"/>
    <col min="8988" max="8988" width="14.5703125" style="3" customWidth="1"/>
    <col min="8989" max="8989" width="11.7109375" style="3" customWidth="1"/>
    <col min="8990" max="9218" width="9.140625" style="3"/>
    <col min="9219" max="9219" width="37.5703125" style="3" customWidth="1"/>
    <col min="9220" max="9241" width="12.140625" style="3" customWidth="1"/>
    <col min="9242" max="9242" width="13" style="3" customWidth="1"/>
    <col min="9243" max="9243" width="15.85546875" style="3" customWidth="1"/>
    <col min="9244" max="9244" width="14.5703125" style="3" customWidth="1"/>
    <col min="9245" max="9245" width="11.7109375" style="3" customWidth="1"/>
    <col min="9246" max="9474" width="9.140625" style="3"/>
    <col min="9475" max="9475" width="37.5703125" style="3" customWidth="1"/>
    <col min="9476" max="9497" width="12.140625" style="3" customWidth="1"/>
    <col min="9498" max="9498" width="13" style="3" customWidth="1"/>
    <col min="9499" max="9499" width="15.85546875" style="3" customWidth="1"/>
    <col min="9500" max="9500" width="14.5703125" style="3" customWidth="1"/>
    <col min="9501" max="9501" width="11.7109375" style="3" customWidth="1"/>
    <col min="9502" max="9730" width="9.140625" style="3"/>
    <col min="9731" max="9731" width="37.5703125" style="3" customWidth="1"/>
    <col min="9732" max="9753" width="12.140625" style="3" customWidth="1"/>
    <col min="9754" max="9754" width="13" style="3" customWidth="1"/>
    <col min="9755" max="9755" width="15.85546875" style="3" customWidth="1"/>
    <col min="9756" max="9756" width="14.5703125" style="3" customWidth="1"/>
    <col min="9757" max="9757" width="11.7109375" style="3" customWidth="1"/>
    <col min="9758" max="9986" width="9.140625" style="3"/>
    <col min="9987" max="9987" width="37.5703125" style="3" customWidth="1"/>
    <col min="9988" max="10009" width="12.140625" style="3" customWidth="1"/>
    <col min="10010" max="10010" width="13" style="3" customWidth="1"/>
    <col min="10011" max="10011" width="15.85546875" style="3" customWidth="1"/>
    <col min="10012" max="10012" width="14.5703125" style="3" customWidth="1"/>
    <col min="10013" max="10013" width="11.7109375" style="3" customWidth="1"/>
    <col min="10014" max="10242" width="9.140625" style="3"/>
    <col min="10243" max="10243" width="37.5703125" style="3" customWidth="1"/>
    <col min="10244" max="10265" width="12.140625" style="3" customWidth="1"/>
    <col min="10266" max="10266" width="13" style="3" customWidth="1"/>
    <col min="10267" max="10267" width="15.85546875" style="3" customWidth="1"/>
    <col min="10268" max="10268" width="14.5703125" style="3" customWidth="1"/>
    <col min="10269" max="10269" width="11.7109375" style="3" customWidth="1"/>
    <col min="10270" max="10498" width="9.140625" style="3"/>
    <col min="10499" max="10499" width="37.5703125" style="3" customWidth="1"/>
    <col min="10500" max="10521" width="12.140625" style="3" customWidth="1"/>
    <col min="10522" max="10522" width="13" style="3" customWidth="1"/>
    <col min="10523" max="10523" width="15.85546875" style="3" customWidth="1"/>
    <col min="10524" max="10524" width="14.5703125" style="3" customWidth="1"/>
    <col min="10525" max="10525" width="11.7109375" style="3" customWidth="1"/>
    <col min="10526" max="10754" width="9.140625" style="3"/>
    <col min="10755" max="10755" width="37.5703125" style="3" customWidth="1"/>
    <col min="10756" max="10777" width="12.140625" style="3" customWidth="1"/>
    <col min="10778" max="10778" width="13" style="3" customWidth="1"/>
    <col min="10779" max="10779" width="15.85546875" style="3" customWidth="1"/>
    <col min="10780" max="10780" width="14.5703125" style="3" customWidth="1"/>
    <col min="10781" max="10781" width="11.7109375" style="3" customWidth="1"/>
    <col min="10782" max="11010" width="9.140625" style="3"/>
    <col min="11011" max="11011" width="37.5703125" style="3" customWidth="1"/>
    <col min="11012" max="11033" width="12.140625" style="3" customWidth="1"/>
    <col min="11034" max="11034" width="13" style="3" customWidth="1"/>
    <col min="11035" max="11035" width="15.85546875" style="3" customWidth="1"/>
    <col min="11036" max="11036" width="14.5703125" style="3" customWidth="1"/>
    <col min="11037" max="11037" width="11.7109375" style="3" customWidth="1"/>
    <col min="11038" max="11266" width="9.140625" style="3"/>
    <col min="11267" max="11267" width="37.5703125" style="3" customWidth="1"/>
    <col min="11268" max="11289" width="12.140625" style="3" customWidth="1"/>
    <col min="11290" max="11290" width="13" style="3" customWidth="1"/>
    <col min="11291" max="11291" width="15.85546875" style="3" customWidth="1"/>
    <col min="11292" max="11292" width="14.5703125" style="3" customWidth="1"/>
    <col min="11293" max="11293" width="11.7109375" style="3" customWidth="1"/>
    <col min="11294" max="11522" width="9.140625" style="3"/>
    <col min="11523" max="11523" width="37.5703125" style="3" customWidth="1"/>
    <col min="11524" max="11545" width="12.140625" style="3" customWidth="1"/>
    <col min="11546" max="11546" width="13" style="3" customWidth="1"/>
    <col min="11547" max="11547" width="15.85546875" style="3" customWidth="1"/>
    <col min="11548" max="11548" width="14.5703125" style="3" customWidth="1"/>
    <col min="11549" max="11549" width="11.7109375" style="3" customWidth="1"/>
    <col min="11550" max="11778" width="9.140625" style="3"/>
    <col min="11779" max="11779" width="37.5703125" style="3" customWidth="1"/>
    <col min="11780" max="11801" width="12.140625" style="3" customWidth="1"/>
    <col min="11802" max="11802" width="13" style="3" customWidth="1"/>
    <col min="11803" max="11803" width="15.85546875" style="3" customWidth="1"/>
    <col min="11804" max="11804" width="14.5703125" style="3" customWidth="1"/>
    <col min="11805" max="11805" width="11.7109375" style="3" customWidth="1"/>
    <col min="11806" max="12034" width="9.140625" style="3"/>
    <col min="12035" max="12035" width="37.5703125" style="3" customWidth="1"/>
    <col min="12036" max="12057" width="12.140625" style="3" customWidth="1"/>
    <col min="12058" max="12058" width="13" style="3" customWidth="1"/>
    <col min="12059" max="12059" width="15.85546875" style="3" customWidth="1"/>
    <col min="12060" max="12060" width="14.5703125" style="3" customWidth="1"/>
    <col min="12061" max="12061" width="11.7109375" style="3" customWidth="1"/>
    <col min="12062" max="12290" width="9.140625" style="3"/>
    <col min="12291" max="12291" width="37.5703125" style="3" customWidth="1"/>
    <col min="12292" max="12313" width="12.140625" style="3" customWidth="1"/>
    <col min="12314" max="12314" width="13" style="3" customWidth="1"/>
    <col min="12315" max="12315" width="15.85546875" style="3" customWidth="1"/>
    <col min="12316" max="12316" width="14.5703125" style="3" customWidth="1"/>
    <col min="12317" max="12317" width="11.7109375" style="3" customWidth="1"/>
    <col min="12318" max="12546" width="9.140625" style="3"/>
    <col min="12547" max="12547" width="37.5703125" style="3" customWidth="1"/>
    <col min="12548" max="12569" width="12.140625" style="3" customWidth="1"/>
    <col min="12570" max="12570" width="13" style="3" customWidth="1"/>
    <col min="12571" max="12571" width="15.85546875" style="3" customWidth="1"/>
    <col min="12572" max="12572" width="14.5703125" style="3" customWidth="1"/>
    <col min="12573" max="12573" width="11.7109375" style="3" customWidth="1"/>
    <col min="12574" max="12802" width="9.140625" style="3"/>
    <col min="12803" max="12803" width="37.5703125" style="3" customWidth="1"/>
    <col min="12804" max="12825" width="12.140625" style="3" customWidth="1"/>
    <col min="12826" max="12826" width="13" style="3" customWidth="1"/>
    <col min="12827" max="12827" width="15.85546875" style="3" customWidth="1"/>
    <col min="12828" max="12828" width="14.5703125" style="3" customWidth="1"/>
    <col min="12829" max="12829" width="11.7109375" style="3" customWidth="1"/>
    <col min="12830" max="13058" width="9.140625" style="3"/>
    <col min="13059" max="13059" width="37.5703125" style="3" customWidth="1"/>
    <col min="13060" max="13081" width="12.140625" style="3" customWidth="1"/>
    <col min="13082" max="13082" width="13" style="3" customWidth="1"/>
    <col min="13083" max="13083" width="15.85546875" style="3" customWidth="1"/>
    <col min="13084" max="13084" width="14.5703125" style="3" customWidth="1"/>
    <col min="13085" max="13085" width="11.7109375" style="3" customWidth="1"/>
    <col min="13086" max="13314" width="9.140625" style="3"/>
    <col min="13315" max="13315" width="37.5703125" style="3" customWidth="1"/>
    <col min="13316" max="13337" width="12.140625" style="3" customWidth="1"/>
    <col min="13338" max="13338" width="13" style="3" customWidth="1"/>
    <col min="13339" max="13339" width="15.85546875" style="3" customWidth="1"/>
    <col min="13340" max="13340" width="14.5703125" style="3" customWidth="1"/>
    <col min="13341" max="13341" width="11.7109375" style="3" customWidth="1"/>
    <col min="13342" max="13570" width="9.140625" style="3"/>
    <col min="13571" max="13571" width="37.5703125" style="3" customWidth="1"/>
    <col min="13572" max="13593" width="12.140625" style="3" customWidth="1"/>
    <col min="13594" max="13594" width="13" style="3" customWidth="1"/>
    <col min="13595" max="13595" width="15.85546875" style="3" customWidth="1"/>
    <col min="13596" max="13596" width="14.5703125" style="3" customWidth="1"/>
    <col min="13597" max="13597" width="11.7109375" style="3" customWidth="1"/>
    <col min="13598" max="13826" width="9.140625" style="3"/>
    <col min="13827" max="13827" width="37.5703125" style="3" customWidth="1"/>
    <col min="13828" max="13849" width="12.140625" style="3" customWidth="1"/>
    <col min="13850" max="13850" width="13" style="3" customWidth="1"/>
    <col min="13851" max="13851" width="15.85546875" style="3" customWidth="1"/>
    <col min="13852" max="13852" width="14.5703125" style="3" customWidth="1"/>
    <col min="13853" max="13853" width="11.7109375" style="3" customWidth="1"/>
    <col min="13854" max="14082" width="9.140625" style="3"/>
    <col min="14083" max="14083" width="37.5703125" style="3" customWidth="1"/>
    <col min="14084" max="14105" width="12.140625" style="3" customWidth="1"/>
    <col min="14106" max="14106" width="13" style="3" customWidth="1"/>
    <col min="14107" max="14107" width="15.85546875" style="3" customWidth="1"/>
    <col min="14108" max="14108" width="14.5703125" style="3" customWidth="1"/>
    <col min="14109" max="14109" width="11.7109375" style="3" customWidth="1"/>
    <col min="14110" max="14338" width="9.140625" style="3"/>
    <col min="14339" max="14339" width="37.5703125" style="3" customWidth="1"/>
    <col min="14340" max="14361" width="12.140625" style="3" customWidth="1"/>
    <col min="14362" max="14362" width="13" style="3" customWidth="1"/>
    <col min="14363" max="14363" width="15.85546875" style="3" customWidth="1"/>
    <col min="14364" max="14364" width="14.5703125" style="3" customWidth="1"/>
    <col min="14365" max="14365" width="11.7109375" style="3" customWidth="1"/>
    <col min="14366" max="14594" width="9.140625" style="3"/>
    <col min="14595" max="14595" width="37.5703125" style="3" customWidth="1"/>
    <col min="14596" max="14617" width="12.140625" style="3" customWidth="1"/>
    <col min="14618" max="14618" width="13" style="3" customWidth="1"/>
    <col min="14619" max="14619" width="15.85546875" style="3" customWidth="1"/>
    <col min="14620" max="14620" width="14.5703125" style="3" customWidth="1"/>
    <col min="14621" max="14621" width="11.7109375" style="3" customWidth="1"/>
    <col min="14622" max="14850" width="9.140625" style="3"/>
    <col min="14851" max="14851" width="37.5703125" style="3" customWidth="1"/>
    <col min="14852" max="14873" width="12.140625" style="3" customWidth="1"/>
    <col min="14874" max="14874" width="13" style="3" customWidth="1"/>
    <col min="14875" max="14875" width="15.85546875" style="3" customWidth="1"/>
    <col min="14876" max="14876" width="14.5703125" style="3" customWidth="1"/>
    <col min="14877" max="14877" width="11.7109375" style="3" customWidth="1"/>
    <col min="14878" max="15106" width="9.140625" style="3"/>
    <col min="15107" max="15107" width="37.5703125" style="3" customWidth="1"/>
    <col min="15108" max="15129" width="12.140625" style="3" customWidth="1"/>
    <col min="15130" max="15130" width="13" style="3" customWidth="1"/>
    <col min="15131" max="15131" width="15.85546875" style="3" customWidth="1"/>
    <col min="15132" max="15132" width="14.5703125" style="3" customWidth="1"/>
    <col min="15133" max="15133" width="11.7109375" style="3" customWidth="1"/>
    <col min="15134" max="15362" width="9.140625" style="3"/>
    <col min="15363" max="15363" width="37.5703125" style="3" customWidth="1"/>
    <col min="15364" max="15385" width="12.140625" style="3" customWidth="1"/>
    <col min="15386" max="15386" width="13" style="3" customWidth="1"/>
    <col min="15387" max="15387" width="15.85546875" style="3" customWidth="1"/>
    <col min="15388" max="15388" width="14.5703125" style="3" customWidth="1"/>
    <col min="15389" max="15389" width="11.7109375" style="3" customWidth="1"/>
    <col min="15390" max="15618" width="9.140625" style="3"/>
    <col min="15619" max="15619" width="37.5703125" style="3" customWidth="1"/>
    <col min="15620" max="15641" width="12.140625" style="3" customWidth="1"/>
    <col min="15642" max="15642" width="13" style="3" customWidth="1"/>
    <col min="15643" max="15643" width="15.85546875" style="3" customWidth="1"/>
    <col min="15644" max="15644" width="14.5703125" style="3" customWidth="1"/>
    <col min="15645" max="15645" width="11.7109375" style="3" customWidth="1"/>
    <col min="15646" max="15874" width="9.140625" style="3"/>
    <col min="15875" max="15875" width="37.5703125" style="3" customWidth="1"/>
    <col min="15876" max="15897" width="12.140625" style="3" customWidth="1"/>
    <col min="15898" max="15898" width="13" style="3" customWidth="1"/>
    <col min="15899" max="15899" width="15.85546875" style="3" customWidth="1"/>
    <col min="15900" max="15900" width="14.5703125" style="3" customWidth="1"/>
    <col min="15901" max="15901" width="11.7109375" style="3" customWidth="1"/>
    <col min="15902" max="16130" width="9.140625" style="3"/>
    <col min="16131" max="16131" width="37.5703125" style="3" customWidth="1"/>
    <col min="16132" max="16153" width="12.140625" style="3" customWidth="1"/>
    <col min="16154" max="16154" width="13" style="3" customWidth="1"/>
    <col min="16155" max="16155" width="15.85546875" style="3" customWidth="1"/>
    <col min="16156" max="16156" width="14.5703125" style="3" customWidth="1"/>
    <col min="16157" max="16157" width="11.7109375" style="3" customWidth="1"/>
    <col min="16158" max="16384" width="9.140625" style="3"/>
  </cols>
  <sheetData>
    <row r="1" spans="1:32" ht="57.75" customHeight="1" x14ac:dyDescent="0.2">
      <c r="A1" s="39" t="str">
        <f>('[4]YARIŞMA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22"/>
      <c r="AB1" s="2"/>
      <c r="AC1" s="2"/>
      <c r="AD1" s="2"/>
    </row>
    <row r="2" spans="1:32" ht="27.75" customHeight="1" x14ac:dyDescent="0.2">
      <c r="A2" s="40" t="str">
        <f>'[4]YARIŞMA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23"/>
      <c r="AB2" s="4"/>
      <c r="AC2" s="4"/>
      <c r="AD2" s="4"/>
    </row>
    <row r="3" spans="1:32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24"/>
      <c r="AB3" s="5"/>
      <c r="AC3" s="5"/>
      <c r="AD3" s="5"/>
    </row>
    <row r="4" spans="1:32" ht="23.25" customHeight="1" x14ac:dyDescent="0.2">
      <c r="A4" s="41" t="str">
        <f>'[4]YARIŞMA BİLGİLERİ'!F21</f>
        <v>2010 ERKEKLER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24"/>
      <c r="AB4" s="5"/>
      <c r="AC4" s="5"/>
      <c r="AD4" s="5"/>
    </row>
    <row r="5" spans="1:32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2">
        <f ca="1">NOW()</f>
        <v>44714.409246990741</v>
      </c>
      <c r="Y5" s="42"/>
      <c r="Z5" s="42"/>
      <c r="AA5" s="25"/>
      <c r="AB5" s="7"/>
      <c r="AC5" s="5"/>
      <c r="AD5" s="5"/>
    </row>
    <row r="6" spans="1:32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10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38" t="s">
        <v>5</v>
      </c>
      <c r="O6" s="38"/>
      <c r="P6" s="38" t="s">
        <v>6</v>
      </c>
      <c r="Q6" s="38"/>
      <c r="R6" s="38" t="s">
        <v>16</v>
      </c>
      <c r="S6" s="38"/>
      <c r="T6" s="43" t="s">
        <v>15</v>
      </c>
      <c r="U6" s="44"/>
      <c r="V6" s="43" t="s">
        <v>11</v>
      </c>
      <c r="W6" s="44"/>
      <c r="X6" s="38" t="s">
        <v>3</v>
      </c>
      <c r="Y6" s="38"/>
      <c r="Z6" s="48" t="s">
        <v>18</v>
      </c>
      <c r="AA6" s="8"/>
      <c r="AB6" s="9"/>
      <c r="AC6" s="9"/>
      <c r="AD6" s="9"/>
      <c r="AE6" s="9"/>
      <c r="AF6" s="9"/>
    </row>
    <row r="7" spans="1:32" ht="27" customHeight="1" x14ac:dyDescent="0.3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48"/>
      <c r="AA7" s="26" t="s">
        <v>1</v>
      </c>
      <c r="AB7" s="9"/>
      <c r="AC7" s="9"/>
      <c r="AD7" s="9"/>
      <c r="AE7" s="9"/>
      <c r="AF7" s="9"/>
    </row>
    <row r="8" spans="1:32" ht="31.5" customHeight="1" x14ac:dyDescent="0.3">
      <c r="A8" s="12">
        <v>1</v>
      </c>
      <c r="B8" s="1" t="s">
        <v>27</v>
      </c>
      <c r="C8" s="29" t="s">
        <v>20</v>
      </c>
      <c r="D8" s="13" t="str">
        <f>IF(ISERROR(VLOOKUP(B8,'[4]60m.'!$D$8:$F$975,3,0)),"",(VLOOKUP(B8,'[4]60m.'!$D$8:$H$975,3,0)))</f>
        <v/>
      </c>
      <c r="E8" s="14" t="str">
        <f>IF(ISERROR(VLOOKUP(B8,'[4]60m.'!$D$8:$G$975,4,0)),"",(VLOOKUP(B8,'[4]60m.'!$D$8:$G$975,4,0)))</f>
        <v/>
      </c>
      <c r="F8" s="15" t="str">
        <f>IF(ISERROR(VLOOKUP(B8,'[4]100m.Eng'!$D$8:$G$935,3,0)),"",(VLOOKUP(B8,'[4]100m.Eng'!$D$8:$G$935,3,0)))</f>
        <v/>
      </c>
      <c r="G8" s="16" t="str">
        <f>IF(ISERROR(VLOOKUP(B8,'[4]100m.Eng'!$D$8:$G$935,4,0)),"",(VLOOKUP(B8,'[4]100m.Eng'!$D$8:$G$935,4,0)))</f>
        <v/>
      </c>
      <c r="H8" s="17" t="str">
        <f>IF(ISERROR(VLOOKUP(B8,'[4]2000m.'!$D$8:$G$947,3,0)),"",(VLOOKUP(B8,'[4]2000m.'!$D$8:$G$947,3,0)))</f>
        <v/>
      </c>
      <c r="I8" s="14" t="str">
        <f>IF(ISERROR(VLOOKUP(B8,'[4]2000m.'!$D$8:$G$947,4,0)),"",(VLOOKUP(B8,'[4]2000m.'!$D$8:$G$947,4,0)))</f>
        <v/>
      </c>
      <c r="J8" s="15">
        <f>IF(ISERROR(VLOOKUP(B8,[4]Gülle!$E$8:$K$942,6,0)),"",(VLOOKUP(B8,[4]Gülle!$E$8:$K$942,6,0)))</f>
        <v>917</v>
      </c>
      <c r="K8" s="16">
        <f>IF(ISERROR(VLOOKUP(B8,[4]Gülle!$E$8:$K$942,7,0)),"",(VLOOKUP(B8,[4]Gülle!$E$8:$K$942,7,0)))</f>
        <v>54</v>
      </c>
      <c r="L8" s="13" t="str">
        <f>IF(ISERROR(VLOOKUP(B8,[4]Disk!$E$8:$K$947,6,0)),"",(VLOOKUP(B8,[4]Disk!$E$8:$K$947,6,0)))</f>
        <v/>
      </c>
      <c r="M8" s="14" t="str">
        <f>IF(ISERROR(VLOOKUP(B8,[4]Disk!$E$8:$K$947,7,0)),"",(VLOOKUP(B8,[4]Disk!$E$8:$K$947,7,0)))</f>
        <v/>
      </c>
      <c r="N8" s="15">
        <f>IF(ISERROR(VLOOKUP(B8,[4]Uzun!$E$8:$J$995,6,0)),"",(VLOOKUP(B8,[4]Uzun!$E$8:$J$995,6,0)))</f>
        <v>485</v>
      </c>
      <c r="O8" s="16">
        <f>IF(ISERROR(VLOOKUP(B8,[4]Uzun!$E$8:$K$996,7,0)),"",(VLOOKUP(B8,[4]Uzun!$E$8:$K$996,7,0)))</f>
        <v>61</v>
      </c>
      <c r="P8" s="13" t="str">
        <f>IF(ISERROR(VLOOKUP(B8,[4]Yüksek!$E$8:$BA$1000,48,0)),"",(VLOOKUP(B8,[4]Yüksek!$E$8:$BA$1000,48,0)))</f>
        <v/>
      </c>
      <c r="Q8" s="14" t="str">
        <f>IF(ISERROR(VLOOKUP(B8,[4]Yüksek!$E$8:$BA$1000,49,0)),"",(VLOOKUP(B8,[4]Yüksek!$E$8:$BA$1000,49,0)))</f>
        <v/>
      </c>
      <c r="R8" s="15" t="str">
        <f>IF(ISERROR(VLOOKUP(B8,[4]Çekiç!$E$8:$K$942,6,0)),"",(VLOOKUP(B8,[4]Çekiç!$E$8:$K$942,6,0)))</f>
        <v/>
      </c>
      <c r="S8" s="16" t="str">
        <f>IF(ISERROR(VLOOKUP(B8,[4]Çekiç!$E$8:$K$942,7,0)),"",(VLOOKUP(B8,[4]Çekiç!$E$8:$K$942,7,0)))</f>
        <v/>
      </c>
      <c r="T8" s="13" t="str">
        <f>IF(ISERROR(VLOOKUP(B8,[4]Cirit!$E$8:$J$995,6,0)),"",(VLOOKUP(B8,[4]Cirit!$E$8:$J$995,6,0)))</f>
        <v/>
      </c>
      <c r="U8" s="14" t="str">
        <f>IF(ISERROR(VLOOKUP(B8,[4]Cirit!$E$8:$K$995,7,0)),"",(VLOOKUP(B8,[4]Cirit!$E$8:$K$995,7,0)))</f>
        <v/>
      </c>
      <c r="V8" s="20" t="str">
        <f>IF(ISERROR(VLOOKUP(B8,'[4]800m.'!$D$8:$F$984,3,0)),"",(VLOOKUP(B8,'[4]800m.'!$D$8:$H$984,3,0)))</f>
        <v/>
      </c>
      <c r="W8" s="16" t="str">
        <f>IF(ISERROR(VLOOKUP(B8,'[4]800m.'!$D$8:$G$984,4,0)),"",(VLOOKUP(B8,'[4]800m.'!$D$8:$G$984,4,0)))</f>
        <v/>
      </c>
      <c r="X8" s="13">
        <f>IF(ISERROR(VLOOKUP(B8,'[4]80m.'!$D$8:$G$935,3,0)),"",(VLOOKUP(B8,'[4]80m.'!$D$8:$G$935,3,0)))</f>
        <v>1090</v>
      </c>
      <c r="Y8" s="14">
        <f>IF(ISERROR(VLOOKUP(B8,'[4]80m.'!$D$8:$G$935,4,0)),"",(VLOOKUP(B8,'[4]80m.'!$D$8:$G$935,4,0)))</f>
        <v>72</v>
      </c>
      <c r="Z8" s="18">
        <f t="shared" ref="Z8:Z9" si="0">SUM(E8,G8,I8,K8,M8,O8,Q8,U8,W8,Y8)</f>
        <v>187</v>
      </c>
      <c r="AA8" s="26" t="s">
        <v>20</v>
      </c>
      <c r="AB8" s="9"/>
      <c r="AC8" s="9"/>
      <c r="AD8" s="9"/>
      <c r="AE8" s="9"/>
      <c r="AF8" s="9"/>
    </row>
    <row r="9" spans="1:32" ht="31.5" customHeight="1" x14ac:dyDescent="0.3">
      <c r="A9" s="12">
        <v>2</v>
      </c>
      <c r="B9" s="1" t="s">
        <v>28</v>
      </c>
      <c r="C9" s="29" t="s">
        <v>20</v>
      </c>
      <c r="D9" s="13">
        <v>906</v>
      </c>
      <c r="E9" s="14">
        <v>66</v>
      </c>
      <c r="F9" s="15" t="str">
        <f>IF(ISERROR(VLOOKUP(B9,'[4]100m.Eng'!$D$8:$G$935,3,0)),"",(VLOOKUP(B9,'[4]100m.Eng'!$D$8:$G$935,3,0)))</f>
        <v/>
      </c>
      <c r="G9" s="16" t="str">
        <f>IF(ISERROR(VLOOKUP(B9,'[4]100m.Eng'!$D$8:$G$935,4,0)),"",(VLOOKUP(B9,'[4]100m.Eng'!$D$8:$G$935,4,0)))</f>
        <v/>
      </c>
      <c r="H9" s="17" t="str">
        <f>IF(ISERROR(VLOOKUP(B9,'[4]2000m.'!$D$8:$G$947,3,0)),"",(VLOOKUP(B9,'[4]2000m.'!$D$8:$G$947,3,0)))</f>
        <v/>
      </c>
      <c r="I9" s="14" t="str">
        <f>IF(ISERROR(VLOOKUP(B9,'[4]2000m.'!$D$8:$G$947,4,0)),"",(VLOOKUP(B9,'[4]2000m.'!$D$8:$G$947,4,0)))</f>
        <v/>
      </c>
      <c r="J9" s="15">
        <f>IF(ISERROR(VLOOKUP(B9,[4]Gülle!$E$8:$K$942,6,0)),"",(VLOOKUP(B9,[4]Gülle!$E$8:$K$942,6,0)))</f>
        <v>824</v>
      </c>
      <c r="K9" s="16">
        <f>IF(ISERROR(VLOOKUP(B9,[4]Gülle!$E$8:$K$942,7,0)),"",(VLOOKUP(B9,[4]Gülle!$E$8:$K$942,7,0)))</f>
        <v>48</v>
      </c>
      <c r="L9" s="13" t="str">
        <f>IF(ISERROR(VLOOKUP(B9,[4]Disk!$E$8:$K$947,6,0)),"",(VLOOKUP(B9,[4]Disk!$E$8:$K$947,6,0)))</f>
        <v/>
      </c>
      <c r="M9" s="14" t="str">
        <f>IF(ISERROR(VLOOKUP(B9,[4]Disk!$E$8:$K$947,7,0)),"",(VLOOKUP(B9,[4]Disk!$E$8:$K$947,7,0)))</f>
        <v/>
      </c>
      <c r="N9" s="15">
        <f>IF(ISERROR(VLOOKUP(B9,[4]Uzun!$E$8:$J$995,6,0)),"",(VLOOKUP(B9,[4]Uzun!$E$8:$J$995,6,0)))</f>
        <v>366</v>
      </c>
      <c r="O9" s="16">
        <f>IF(ISERROR(VLOOKUP(B9,[4]Uzun!$E$8:$K$996,7,0)),"",(VLOOKUP(B9,[4]Uzun!$E$8:$K$996,7,0)))</f>
        <v>33</v>
      </c>
      <c r="P9" s="13" t="str">
        <f>IF(ISERROR(VLOOKUP(B9,[4]Yüksek!$E$8:$BA$1000,48,0)),"",(VLOOKUP(B9,[4]Yüksek!$E$8:$BA$1000,48,0)))</f>
        <v/>
      </c>
      <c r="Q9" s="14" t="str">
        <f>IF(ISERROR(VLOOKUP(B9,[4]Yüksek!$E$8:$BA$1000,49,0)),"",(VLOOKUP(B9,[4]Yüksek!$E$8:$BA$1000,49,0)))</f>
        <v/>
      </c>
      <c r="R9" s="15" t="str">
        <f>IF(ISERROR(VLOOKUP(B9,[4]Çekiç!$E$8:$K$942,6,0)),"",(VLOOKUP(B9,[4]Çekiç!$E$8:$K$942,6,0)))</f>
        <v/>
      </c>
      <c r="S9" s="16" t="str">
        <f>IF(ISERROR(VLOOKUP(B9,[4]Çekiç!$E$8:$K$942,7,0)),"",(VLOOKUP(B9,[4]Çekiç!$E$8:$K$942,7,0)))</f>
        <v/>
      </c>
      <c r="T9" s="13" t="str">
        <f>IF(ISERROR(VLOOKUP(B9,[4]Cirit!$F$8:$J$995,6,0)),"",(VLOOKUP(B9,[4]Cirit!$F$8:$J$995,6,0)))</f>
        <v/>
      </c>
      <c r="U9" s="14" t="str">
        <f>IF(ISERROR(VLOOKUP(B9,[4]Cirit!$F$8:$K$995,7,0)),"",(VLOOKUP(B9,[4]Cirit!$F$8:$K$995,7,0)))</f>
        <v/>
      </c>
      <c r="V9" s="20" t="str">
        <f>IF(ISERROR(VLOOKUP(B9,'[4]800m.'!$E$8:$F$984,2,0)),"",(VLOOKUP(B9,'[4]800m.'!$E$8:$H$984,2,0)))</f>
        <v/>
      </c>
      <c r="W9" s="16" t="str">
        <f>IF(ISERROR(VLOOKUP(B9,'[4]800m.'!$E$8:$G$984,3,0)),"",(VLOOKUP(B9,'[4]800m.'!$E$8:$G$984,3,0)))</f>
        <v/>
      </c>
      <c r="X9" s="13" t="str">
        <f>IF(ISERROR(VLOOKUP(B9,'[4]80m.'!$D$8:$G$935,2,0)),"",(VLOOKUP(B9,'[4]80m.'!$D$8:$G$935,2,0)))</f>
        <v/>
      </c>
      <c r="Y9" s="14" t="str">
        <f>IF(ISERROR(VLOOKUP(B9,'[4]80m.'!$D$8:$G$935,4,0)),"",(VLOOKUP(B9,'[4]80m.'!$D$8:$G$935,4,0)))</f>
        <v/>
      </c>
      <c r="Z9" s="18">
        <f t="shared" si="0"/>
        <v>147</v>
      </c>
      <c r="AA9" s="26" t="s">
        <v>20</v>
      </c>
      <c r="AB9" s="9"/>
      <c r="AC9" s="9"/>
      <c r="AD9" s="9"/>
      <c r="AE9" s="9"/>
      <c r="AF9" s="9"/>
    </row>
    <row r="65428" spans="1:1" x14ac:dyDescent="0.2">
      <c r="A65428" s="3" t="s">
        <v>41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9">
    <cfRule type="duplicateValues" dxfId="4" priority="20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tabColor rgb="FF002060"/>
  </sheetPr>
  <dimension ref="A1:AE65428"/>
  <sheetViews>
    <sheetView view="pageBreakPreview" zoomScale="50" zoomScaleNormal="100" zoomScaleSheetLayoutView="50" workbookViewId="0">
      <selection activeCell="AA1" sqref="AA1:AA1048576"/>
    </sheetView>
  </sheetViews>
  <sheetFormatPr defaultRowHeight="12.75" x14ac:dyDescent="0.2"/>
  <cols>
    <col min="1" max="1" width="9.140625" style="3"/>
    <col min="2" max="2" width="37.5703125" style="3" customWidth="1"/>
    <col min="3" max="3" width="18.7109375" style="3" bestFit="1" customWidth="1"/>
    <col min="4" max="25" width="12.140625" style="3" customWidth="1"/>
    <col min="26" max="26" width="19.85546875" style="3" customWidth="1"/>
    <col min="27" max="27" width="14.5703125" style="3" customWidth="1"/>
    <col min="28" max="28" width="11.7109375" style="3" customWidth="1"/>
    <col min="29" max="257" width="9.140625" style="3"/>
    <col min="258" max="258" width="37.5703125" style="3" customWidth="1"/>
    <col min="259" max="280" width="12.140625" style="3" customWidth="1"/>
    <col min="281" max="281" width="19.85546875" style="3" customWidth="1"/>
    <col min="282" max="282" width="15.85546875" style="3" customWidth="1"/>
    <col min="283" max="283" width="14.5703125" style="3" customWidth="1"/>
    <col min="284" max="284" width="11.7109375" style="3" customWidth="1"/>
    <col min="285" max="513" width="9.140625" style="3"/>
    <col min="514" max="514" width="37.5703125" style="3" customWidth="1"/>
    <col min="515" max="536" width="12.140625" style="3" customWidth="1"/>
    <col min="537" max="537" width="19.85546875" style="3" customWidth="1"/>
    <col min="538" max="538" width="15.85546875" style="3" customWidth="1"/>
    <col min="539" max="539" width="14.5703125" style="3" customWidth="1"/>
    <col min="540" max="540" width="11.7109375" style="3" customWidth="1"/>
    <col min="541" max="769" width="9.140625" style="3"/>
    <col min="770" max="770" width="37.5703125" style="3" customWidth="1"/>
    <col min="771" max="792" width="12.140625" style="3" customWidth="1"/>
    <col min="793" max="793" width="19.85546875" style="3" customWidth="1"/>
    <col min="794" max="794" width="15.85546875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7.5703125" style="3" customWidth="1"/>
    <col min="1027" max="1048" width="12.140625" style="3" customWidth="1"/>
    <col min="1049" max="1049" width="19.85546875" style="3" customWidth="1"/>
    <col min="1050" max="1050" width="15.85546875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7.5703125" style="3" customWidth="1"/>
    <col min="1283" max="1304" width="12.140625" style="3" customWidth="1"/>
    <col min="1305" max="1305" width="19.85546875" style="3" customWidth="1"/>
    <col min="1306" max="1306" width="15.85546875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7.5703125" style="3" customWidth="1"/>
    <col min="1539" max="1560" width="12.140625" style="3" customWidth="1"/>
    <col min="1561" max="1561" width="19.85546875" style="3" customWidth="1"/>
    <col min="1562" max="1562" width="15.85546875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7.5703125" style="3" customWidth="1"/>
    <col min="1795" max="1816" width="12.140625" style="3" customWidth="1"/>
    <col min="1817" max="1817" width="19.85546875" style="3" customWidth="1"/>
    <col min="1818" max="1818" width="15.85546875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7.5703125" style="3" customWidth="1"/>
    <col min="2051" max="2072" width="12.140625" style="3" customWidth="1"/>
    <col min="2073" max="2073" width="19.85546875" style="3" customWidth="1"/>
    <col min="2074" max="2074" width="15.85546875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7.5703125" style="3" customWidth="1"/>
    <col min="2307" max="2328" width="12.140625" style="3" customWidth="1"/>
    <col min="2329" max="2329" width="19.85546875" style="3" customWidth="1"/>
    <col min="2330" max="2330" width="15.85546875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7.5703125" style="3" customWidth="1"/>
    <col min="2563" max="2584" width="12.140625" style="3" customWidth="1"/>
    <col min="2585" max="2585" width="19.85546875" style="3" customWidth="1"/>
    <col min="2586" max="2586" width="15.85546875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7.5703125" style="3" customWidth="1"/>
    <col min="2819" max="2840" width="12.140625" style="3" customWidth="1"/>
    <col min="2841" max="2841" width="19.85546875" style="3" customWidth="1"/>
    <col min="2842" max="2842" width="15.85546875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7.5703125" style="3" customWidth="1"/>
    <col min="3075" max="3096" width="12.140625" style="3" customWidth="1"/>
    <col min="3097" max="3097" width="19.85546875" style="3" customWidth="1"/>
    <col min="3098" max="3098" width="15.85546875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7.5703125" style="3" customWidth="1"/>
    <col min="3331" max="3352" width="12.140625" style="3" customWidth="1"/>
    <col min="3353" max="3353" width="19.85546875" style="3" customWidth="1"/>
    <col min="3354" max="3354" width="15.85546875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7.5703125" style="3" customWidth="1"/>
    <col min="3587" max="3608" width="12.140625" style="3" customWidth="1"/>
    <col min="3609" max="3609" width="19.85546875" style="3" customWidth="1"/>
    <col min="3610" max="3610" width="15.85546875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7.5703125" style="3" customWidth="1"/>
    <col min="3843" max="3864" width="12.140625" style="3" customWidth="1"/>
    <col min="3865" max="3865" width="19.85546875" style="3" customWidth="1"/>
    <col min="3866" max="3866" width="15.85546875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7.5703125" style="3" customWidth="1"/>
    <col min="4099" max="4120" width="12.140625" style="3" customWidth="1"/>
    <col min="4121" max="4121" width="19.85546875" style="3" customWidth="1"/>
    <col min="4122" max="4122" width="15.85546875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7.5703125" style="3" customWidth="1"/>
    <col min="4355" max="4376" width="12.140625" style="3" customWidth="1"/>
    <col min="4377" max="4377" width="19.85546875" style="3" customWidth="1"/>
    <col min="4378" max="4378" width="15.85546875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7.5703125" style="3" customWidth="1"/>
    <col min="4611" max="4632" width="12.140625" style="3" customWidth="1"/>
    <col min="4633" max="4633" width="19.85546875" style="3" customWidth="1"/>
    <col min="4634" max="4634" width="15.85546875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7.5703125" style="3" customWidth="1"/>
    <col min="4867" max="4888" width="12.140625" style="3" customWidth="1"/>
    <col min="4889" max="4889" width="19.85546875" style="3" customWidth="1"/>
    <col min="4890" max="4890" width="15.85546875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7.5703125" style="3" customWidth="1"/>
    <col min="5123" max="5144" width="12.140625" style="3" customWidth="1"/>
    <col min="5145" max="5145" width="19.85546875" style="3" customWidth="1"/>
    <col min="5146" max="5146" width="15.85546875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7.5703125" style="3" customWidth="1"/>
    <col min="5379" max="5400" width="12.140625" style="3" customWidth="1"/>
    <col min="5401" max="5401" width="19.85546875" style="3" customWidth="1"/>
    <col min="5402" max="5402" width="15.85546875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7.5703125" style="3" customWidth="1"/>
    <col min="5635" max="5656" width="12.140625" style="3" customWidth="1"/>
    <col min="5657" max="5657" width="19.85546875" style="3" customWidth="1"/>
    <col min="5658" max="5658" width="15.85546875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7.5703125" style="3" customWidth="1"/>
    <col min="5891" max="5912" width="12.140625" style="3" customWidth="1"/>
    <col min="5913" max="5913" width="19.85546875" style="3" customWidth="1"/>
    <col min="5914" max="5914" width="15.85546875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7.5703125" style="3" customWidth="1"/>
    <col min="6147" max="6168" width="12.140625" style="3" customWidth="1"/>
    <col min="6169" max="6169" width="19.85546875" style="3" customWidth="1"/>
    <col min="6170" max="6170" width="15.85546875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7.5703125" style="3" customWidth="1"/>
    <col min="6403" max="6424" width="12.140625" style="3" customWidth="1"/>
    <col min="6425" max="6425" width="19.85546875" style="3" customWidth="1"/>
    <col min="6426" max="6426" width="15.85546875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7.5703125" style="3" customWidth="1"/>
    <col min="6659" max="6680" width="12.140625" style="3" customWidth="1"/>
    <col min="6681" max="6681" width="19.85546875" style="3" customWidth="1"/>
    <col min="6682" max="6682" width="15.85546875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7.5703125" style="3" customWidth="1"/>
    <col min="6915" max="6936" width="12.140625" style="3" customWidth="1"/>
    <col min="6937" max="6937" width="19.85546875" style="3" customWidth="1"/>
    <col min="6938" max="6938" width="15.85546875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7.5703125" style="3" customWidth="1"/>
    <col min="7171" max="7192" width="12.140625" style="3" customWidth="1"/>
    <col min="7193" max="7193" width="19.85546875" style="3" customWidth="1"/>
    <col min="7194" max="7194" width="15.85546875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7.5703125" style="3" customWidth="1"/>
    <col min="7427" max="7448" width="12.140625" style="3" customWidth="1"/>
    <col min="7449" max="7449" width="19.85546875" style="3" customWidth="1"/>
    <col min="7450" max="7450" width="15.85546875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7.5703125" style="3" customWidth="1"/>
    <col min="7683" max="7704" width="12.140625" style="3" customWidth="1"/>
    <col min="7705" max="7705" width="19.85546875" style="3" customWidth="1"/>
    <col min="7706" max="7706" width="15.85546875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7.5703125" style="3" customWidth="1"/>
    <col min="7939" max="7960" width="12.140625" style="3" customWidth="1"/>
    <col min="7961" max="7961" width="19.85546875" style="3" customWidth="1"/>
    <col min="7962" max="7962" width="15.85546875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7.5703125" style="3" customWidth="1"/>
    <col min="8195" max="8216" width="12.140625" style="3" customWidth="1"/>
    <col min="8217" max="8217" width="19.85546875" style="3" customWidth="1"/>
    <col min="8218" max="8218" width="15.85546875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7.5703125" style="3" customWidth="1"/>
    <col min="8451" max="8472" width="12.140625" style="3" customWidth="1"/>
    <col min="8473" max="8473" width="19.85546875" style="3" customWidth="1"/>
    <col min="8474" max="8474" width="15.85546875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7.5703125" style="3" customWidth="1"/>
    <col min="8707" max="8728" width="12.140625" style="3" customWidth="1"/>
    <col min="8729" max="8729" width="19.85546875" style="3" customWidth="1"/>
    <col min="8730" max="8730" width="15.85546875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7.5703125" style="3" customWidth="1"/>
    <col min="8963" max="8984" width="12.140625" style="3" customWidth="1"/>
    <col min="8985" max="8985" width="19.85546875" style="3" customWidth="1"/>
    <col min="8986" max="8986" width="15.85546875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7.5703125" style="3" customWidth="1"/>
    <col min="9219" max="9240" width="12.140625" style="3" customWidth="1"/>
    <col min="9241" max="9241" width="19.85546875" style="3" customWidth="1"/>
    <col min="9242" max="9242" width="15.85546875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7.5703125" style="3" customWidth="1"/>
    <col min="9475" max="9496" width="12.140625" style="3" customWidth="1"/>
    <col min="9497" max="9497" width="19.85546875" style="3" customWidth="1"/>
    <col min="9498" max="9498" width="15.85546875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7.5703125" style="3" customWidth="1"/>
    <col min="9731" max="9752" width="12.140625" style="3" customWidth="1"/>
    <col min="9753" max="9753" width="19.85546875" style="3" customWidth="1"/>
    <col min="9754" max="9754" width="15.85546875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7.5703125" style="3" customWidth="1"/>
    <col min="9987" max="10008" width="12.140625" style="3" customWidth="1"/>
    <col min="10009" max="10009" width="19.85546875" style="3" customWidth="1"/>
    <col min="10010" max="10010" width="15.85546875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7.5703125" style="3" customWidth="1"/>
    <col min="10243" max="10264" width="12.140625" style="3" customWidth="1"/>
    <col min="10265" max="10265" width="19.85546875" style="3" customWidth="1"/>
    <col min="10266" max="10266" width="15.85546875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7.5703125" style="3" customWidth="1"/>
    <col min="10499" max="10520" width="12.140625" style="3" customWidth="1"/>
    <col min="10521" max="10521" width="19.85546875" style="3" customWidth="1"/>
    <col min="10522" max="10522" width="15.85546875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7.5703125" style="3" customWidth="1"/>
    <col min="10755" max="10776" width="12.140625" style="3" customWidth="1"/>
    <col min="10777" max="10777" width="19.85546875" style="3" customWidth="1"/>
    <col min="10778" max="10778" width="15.85546875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7.5703125" style="3" customWidth="1"/>
    <col min="11011" max="11032" width="12.140625" style="3" customWidth="1"/>
    <col min="11033" max="11033" width="19.85546875" style="3" customWidth="1"/>
    <col min="11034" max="11034" width="15.85546875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7.5703125" style="3" customWidth="1"/>
    <col min="11267" max="11288" width="12.140625" style="3" customWidth="1"/>
    <col min="11289" max="11289" width="19.85546875" style="3" customWidth="1"/>
    <col min="11290" max="11290" width="15.85546875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7.5703125" style="3" customWidth="1"/>
    <col min="11523" max="11544" width="12.140625" style="3" customWidth="1"/>
    <col min="11545" max="11545" width="19.85546875" style="3" customWidth="1"/>
    <col min="11546" max="11546" width="15.85546875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7.5703125" style="3" customWidth="1"/>
    <col min="11779" max="11800" width="12.140625" style="3" customWidth="1"/>
    <col min="11801" max="11801" width="19.85546875" style="3" customWidth="1"/>
    <col min="11802" max="11802" width="15.85546875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7.5703125" style="3" customWidth="1"/>
    <col min="12035" max="12056" width="12.140625" style="3" customWidth="1"/>
    <col min="12057" max="12057" width="19.85546875" style="3" customWidth="1"/>
    <col min="12058" max="12058" width="15.85546875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7.5703125" style="3" customWidth="1"/>
    <col min="12291" max="12312" width="12.140625" style="3" customWidth="1"/>
    <col min="12313" max="12313" width="19.85546875" style="3" customWidth="1"/>
    <col min="12314" max="12314" width="15.85546875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7.5703125" style="3" customWidth="1"/>
    <col min="12547" max="12568" width="12.140625" style="3" customWidth="1"/>
    <col min="12569" max="12569" width="19.85546875" style="3" customWidth="1"/>
    <col min="12570" max="12570" width="15.85546875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7.5703125" style="3" customWidth="1"/>
    <col min="12803" max="12824" width="12.140625" style="3" customWidth="1"/>
    <col min="12825" max="12825" width="19.85546875" style="3" customWidth="1"/>
    <col min="12826" max="12826" width="15.85546875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7.5703125" style="3" customWidth="1"/>
    <col min="13059" max="13080" width="12.140625" style="3" customWidth="1"/>
    <col min="13081" max="13081" width="19.85546875" style="3" customWidth="1"/>
    <col min="13082" max="13082" width="15.85546875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7.5703125" style="3" customWidth="1"/>
    <col min="13315" max="13336" width="12.140625" style="3" customWidth="1"/>
    <col min="13337" max="13337" width="19.85546875" style="3" customWidth="1"/>
    <col min="13338" max="13338" width="15.85546875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7.5703125" style="3" customWidth="1"/>
    <col min="13571" max="13592" width="12.140625" style="3" customWidth="1"/>
    <col min="13593" max="13593" width="19.85546875" style="3" customWidth="1"/>
    <col min="13594" max="13594" width="15.85546875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7.5703125" style="3" customWidth="1"/>
    <col min="13827" max="13848" width="12.140625" style="3" customWidth="1"/>
    <col min="13849" max="13849" width="19.85546875" style="3" customWidth="1"/>
    <col min="13850" max="13850" width="15.85546875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7.5703125" style="3" customWidth="1"/>
    <col min="14083" max="14104" width="12.140625" style="3" customWidth="1"/>
    <col min="14105" max="14105" width="19.85546875" style="3" customWidth="1"/>
    <col min="14106" max="14106" width="15.85546875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7.5703125" style="3" customWidth="1"/>
    <col min="14339" max="14360" width="12.140625" style="3" customWidth="1"/>
    <col min="14361" max="14361" width="19.85546875" style="3" customWidth="1"/>
    <col min="14362" max="14362" width="15.85546875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7.5703125" style="3" customWidth="1"/>
    <col min="14595" max="14616" width="12.140625" style="3" customWidth="1"/>
    <col min="14617" max="14617" width="19.85546875" style="3" customWidth="1"/>
    <col min="14618" max="14618" width="15.85546875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7.5703125" style="3" customWidth="1"/>
    <col min="14851" max="14872" width="12.140625" style="3" customWidth="1"/>
    <col min="14873" max="14873" width="19.85546875" style="3" customWidth="1"/>
    <col min="14874" max="14874" width="15.85546875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7.5703125" style="3" customWidth="1"/>
    <col min="15107" max="15128" width="12.140625" style="3" customWidth="1"/>
    <col min="15129" max="15129" width="19.85546875" style="3" customWidth="1"/>
    <col min="15130" max="15130" width="15.85546875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7.5703125" style="3" customWidth="1"/>
    <col min="15363" max="15384" width="12.140625" style="3" customWidth="1"/>
    <col min="15385" max="15385" width="19.85546875" style="3" customWidth="1"/>
    <col min="15386" max="15386" width="15.85546875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7.5703125" style="3" customWidth="1"/>
    <col min="15619" max="15640" width="12.140625" style="3" customWidth="1"/>
    <col min="15641" max="15641" width="19.85546875" style="3" customWidth="1"/>
    <col min="15642" max="15642" width="15.85546875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7.5703125" style="3" customWidth="1"/>
    <col min="15875" max="15896" width="12.140625" style="3" customWidth="1"/>
    <col min="15897" max="15897" width="19.85546875" style="3" customWidth="1"/>
    <col min="15898" max="15898" width="15.85546875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7.5703125" style="3" customWidth="1"/>
    <col min="16131" max="16152" width="12.140625" style="3" customWidth="1"/>
    <col min="16153" max="16153" width="19.85546875" style="3" customWidth="1"/>
    <col min="16154" max="16154" width="15.85546875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39" t="str">
        <f>('[5]YARIŞMA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2"/>
      <c r="AB1" s="2"/>
      <c r="AC1" s="2"/>
    </row>
    <row r="2" spans="1:31" ht="27.75" customHeight="1" x14ac:dyDescent="0.2">
      <c r="A2" s="40" t="str">
        <f>'[5]YARIŞMA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  <c r="AB2" s="4"/>
      <c r="AC2" s="4"/>
    </row>
    <row r="3" spans="1:31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5"/>
      <c r="AB3" s="5"/>
      <c r="AC3" s="5"/>
    </row>
    <row r="4" spans="1:31" ht="23.25" customHeight="1" x14ac:dyDescent="0.2">
      <c r="A4" s="41" t="str">
        <f>'[5]YARIŞMA BİLGİLERİ'!F21</f>
        <v>2009 KIZLAR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2">
        <f ca="1">NOW()</f>
        <v>44714.409246990741</v>
      </c>
      <c r="Y5" s="42"/>
      <c r="Z5" s="42"/>
      <c r="AA5" s="7"/>
      <c r="AB5" s="5"/>
      <c r="AC5" s="5"/>
    </row>
    <row r="6" spans="1:31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10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38" t="s">
        <v>5</v>
      </c>
      <c r="O6" s="38"/>
      <c r="P6" s="38" t="s">
        <v>6</v>
      </c>
      <c r="Q6" s="38"/>
      <c r="R6" s="38" t="s">
        <v>16</v>
      </c>
      <c r="S6" s="38"/>
      <c r="T6" s="43" t="s">
        <v>15</v>
      </c>
      <c r="U6" s="44"/>
      <c r="V6" s="43" t="s">
        <v>11</v>
      </c>
      <c r="W6" s="44"/>
      <c r="X6" s="38" t="s">
        <v>3</v>
      </c>
      <c r="Y6" s="38"/>
      <c r="Z6" s="48" t="s">
        <v>18</v>
      </c>
      <c r="AA6" s="9"/>
      <c r="AB6" s="9"/>
      <c r="AC6" s="9"/>
      <c r="AD6" s="9"/>
      <c r="AE6" s="9"/>
    </row>
    <row r="7" spans="1:31" ht="27" customHeight="1" x14ac:dyDescent="0.2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48"/>
      <c r="AA7" s="9"/>
      <c r="AB7" s="9"/>
      <c r="AC7" s="9"/>
      <c r="AD7" s="9"/>
      <c r="AE7" s="9"/>
    </row>
    <row r="8" spans="1:31" ht="30.6" customHeight="1" x14ac:dyDescent="0.2">
      <c r="A8" s="12">
        <v>1</v>
      </c>
      <c r="B8" s="19" t="s">
        <v>29</v>
      </c>
      <c r="C8" s="31" t="s">
        <v>20</v>
      </c>
      <c r="D8" s="13" t="str">
        <f>IF(ISERROR(VLOOKUP(B8,'[5]60m.'!$D$8:$F$965,2,0)),"",(VLOOKUP(B8,'[5]60m.'!$D$8:$H$965,2,0)))</f>
        <v/>
      </c>
      <c r="E8" s="14" t="str">
        <f>IF(ISERROR(VLOOKUP(B8,'[5]60m.'!$D$8:$G$965,3,0)),"",(VLOOKUP(B8,'[5]60m.'!$D$8:$G$965,3,0)))</f>
        <v/>
      </c>
      <c r="F8" s="15" t="str">
        <f>IF(ISERROR(VLOOKUP(B8,'[5]80m.Eng'!$D$8:$G$935,3,0)),"",(VLOOKUP(B8,'[5]80m.Eng'!$D$8:$G$935,3,0)))</f>
        <v/>
      </c>
      <c r="G8" s="16" t="str">
        <f>IF(ISERROR(VLOOKUP(B8,'[5]80m.Eng'!$D$8:$G$935,4,0)),"",(VLOOKUP(B8,'[5]80m.Eng'!$D$8:$G$935,4,0)))</f>
        <v/>
      </c>
      <c r="H8" s="17" t="str">
        <f>IF(ISERROR(VLOOKUP(B8,'[5]1500m.'!$D$8:$G$947,3,0)),"",(VLOOKUP(B8,'[5]1500m.'!$D$8:$G$947,3,0)))</f>
        <v/>
      </c>
      <c r="I8" s="14" t="str">
        <f>IF(ISERROR(VLOOKUP(B8,'[5]1500m.'!$D$8:$G$947,4,0)),"",(VLOOKUP(B8,'[5]1500m.'!$D$8:$G$947,4,0)))</f>
        <v/>
      </c>
      <c r="J8" s="15">
        <f>IF(ISERROR(VLOOKUP(B8,[5]Gülle!$E$8:$K$942,6,0)),"",(VLOOKUP(B8,[5]Gülle!$E$8:$K$942,6,0)))</f>
        <v>619</v>
      </c>
      <c r="K8" s="16">
        <f>IF(ISERROR(VLOOKUP(B8,[5]Gülle!$E$8:$K$942,7,0)),"",(VLOOKUP(B8,[5]Gülle!$E$8:$K$942,7,0)))</f>
        <v>47</v>
      </c>
      <c r="L8" s="13" t="str">
        <f>IF(ISERROR(VLOOKUP(B8,[5]Disk!$E$8:$K$947,6,0)),"",(VLOOKUP(B8,[5]Disk!$E$8:$K$947,6,0)))</f>
        <v/>
      </c>
      <c r="M8" s="14" t="str">
        <f>IF(ISERROR(VLOOKUP(B8,[5]Disk!$E$8:$K$947,7,0)),"",(VLOOKUP(B8,[5]Disk!$E$8:$K$947,7,0)))</f>
        <v/>
      </c>
      <c r="N8" s="15">
        <f>IF(ISERROR(VLOOKUP(B8,[5]Uzun!$E$8:$J$995,6,0)),"",(VLOOKUP(B8,[5]Uzun!$E$8:$J$995,6,0)))</f>
        <v>318</v>
      </c>
      <c r="O8" s="16">
        <f>IF(ISERROR(VLOOKUP(B8,[5]Uzun!$E$8:$K$996,7,0)),"",(VLOOKUP(B8,[5]Uzun!$E$8:$K$996,7,0)))</f>
        <v>28</v>
      </c>
      <c r="P8" s="13" t="str">
        <f>IF(ISERROR(VLOOKUP(B8,[5]Yüksek!$E$8:$BA$1000,48,0)),"",(VLOOKUP(B8,[5]Yüksek!$E$8:$BA$1000,48,0)))</f>
        <v/>
      </c>
      <c r="Q8" s="14" t="str">
        <f>IF(ISERROR(VLOOKUP(B8,[5]Yüksek!$E$8:$BA$1000,49,0)),"",(VLOOKUP(B8,[5]Yüksek!$E$8:$BA$1000,49,0)))</f>
        <v/>
      </c>
      <c r="R8" s="15" t="str">
        <f>IF(ISERROR(VLOOKUP(B8,[5]Çekiç!$E$8:$K$942,6,0)),"",(VLOOKUP(B8,[5]Çekiç!$E$8:$K$942,6,0)))</f>
        <v/>
      </c>
      <c r="S8" s="16" t="str">
        <f>IF(ISERROR(VLOOKUP(B8,[5]Çekiç!$E$8:$K$942,7,0)),"",(VLOOKUP(B8,[5]Çekiç!$E$8:$K$942,7,0)))</f>
        <v/>
      </c>
      <c r="T8" s="13" t="str">
        <f>IF(ISERROR(VLOOKUP(B8,[5]Cirit!$F$8:$J$995,6,0)),"",(VLOOKUP(B8,[5]Cirit!$F$8:$J$995,6,0)))</f>
        <v/>
      </c>
      <c r="U8" s="14" t="str">
        <f>IF(ISERROR(VLOOKUP(B8,[5]Cirit!$F$8:$K$995,7,0)),"",(VLOOKUP(B8,[5]Cirit!$F$8:$K$995,7,0)))</f>
        <v/>
      </c>
      <c r="V8" s="20" t="str">
        <f>IF(ISERROR(VLOOKUP(B8,'[5]800m.'!$E$8:$F$984,2,0)),"",(VLOOKUP(B8,'[5]800m.'!$E$8:$H$984,2,0)))</f>
        <v/>
      </c>
      <c r="W8" s="16" t="str">
        <f>IF(ISERROR(VLOOKUP(B8,'[5]800m.'!$E$8:$G$984,3,0)),"",(VLOOKUP(B8,'[5]800m.'!$E$8:$G$984,3,0)))</f>
        <v/>
      </c>
      <c r="X8" s="13">
        <v>1282</v>
      </c>
      <c r="Y8" s="28">
        <v>51</v>
      </c>
      <c r="Z8" s="18">
        <f t="shared" ref="Z8:Z9" si="0">SUM(E8,G8,I8,K8,M8,O8,Q8,U8,W8,Y8)</f>
        <v>126</v>
      </c>
    </row>
    <row r="9" spans="1:31" ht="30.6" customHeight="1" x14ac:dyDescent="0.2">
      <c r="A9" s="12">
        <v>2</v>
      </c>
      <c r="B9" s="19" t="s">
        <v>30</v>
      </c>
      <c r="C9" s="31" t="s">
        <v>20</v>
      </c>
      <c r="D9" s="13" t="str">
        <f>IF(ISERROR(VLOOKUP(B9,'[5]60m.'!$D$8:$F$965,2,0)),"",(VLOOKUP(B9,'[5]60m.'!$D$8:$H$965,2,0)))</f>
        <v/>
      </c>
      <c r="E9" s="14" t="str">
        <f>IF(ISERROR(VLOOKUP(B9,'[5]60m.'!$D$8:$G$965,3,0)),"",(VLOOKUP(B9,'[5]60m.'!$D$8:$G$965,3,0)))</f>
        <v/>
      </c>
      <c r="F9" s="15" t="str">
        <f>IF(ISERROR(VLOOKUP(B9,'[5]80m.Eng'!$D$8:$G$935,3,0)),"",(VLOOKUP(B9,'[5]80m.Eng'!$D$8:$G$935,3,0)))</f>
        <v/>
      </c>
      <c r="G9" s="16" t="str">
        <f>IF(ISERROR(VLOOKUP(B9,'[5]80m.Eng'!$D$8:$G$935,4,0)),"",(VLOOKUP(B9,'[5]80m.Eng'!$D$8:$G$935,4,0)))</f>
        <v/>
      </c>
      <c r="H9" s="17" t="str">
        <f>IF(ISERROR(VLOOKUP(B9,'[5]1500m.'!$D$8:$G$947,3,0)),"",(VLOOKUP(B9,'[5]1500m.'!$D$8:$G$947,3,0)))</f>
        <v/>
      </c>
      <c r="I9" s="14" t="str">
        <f>IF(ISERROR(VLOOKUP(B9,'[5]1500m.'!$D$8:$G$947,4,0)),"",(VLOOKUP(B9,'[5]1500m.'!$D$8:$G$947,4,0)))</f>
        <v/>
      </c>
      <c r="J9" s="15">
        <f>IF(ISERROR(VLOOKUP(B9,[5]Gülle!$E$8:$K$942,6,0)),"",(VLOOKUP(B9,[5]Gülle!$E$8:$K$942,6,0)))</f>
        <v>540</v>
      </c>
      <c r="K9" s="16">
        <f>IF(ISERROR(VLOOKUP(B9,[5]Gülle!$E$8:$K$942,7,0)),"",(VLOOKUP(B9,[5]Gülle!$E$8:$K$942,7,0)))</f>
        <v>42</v>
      </c>
      <c r="L9" s="13" t="str">
        <f>IF(ISERROR(VLOOKUP(B9,[5]Disk!$E$8:$K$947,6,0)),"",(VLOOKUP(B9,[5]Disk!$E$8:$K$947,6,0)))</f>
        <v/>
      </c>
      <c r="M9" s="14" t="str">
        <f>IF(ISERROR(VLOOKUP(B9,[5]Disk!$E$8:$K$947,7,0)),"",(VLOOKUP(B9,[5]Disk!$E$8:$K$947,7,0)))</f>
        <v/>
      </c>
      <c r="N9" s="15">
        <f>IF(ISERROR(VLOOKUP(B9,[5]Uzun!$E$8:$J$995,6,0)),"",(VLOOKUP(B9,[5]Uzun!$E$8:$J$995,6,0)))</f>
        <v>310</v>
      </c>
      <c r="O9" s="16">
        <f>IF(ISERROR(VLOOKUP(B9,[5]Uzun!$E$8:$K$996,7,0)),"",(VLOOKUP(B9,[5]Uzun!$E$8:$K$996,7,0)))</f>
        <v>25</v>
      </c>
      <c r="P9" s="13" t="str">
        <f>IF(ISERROR(VLOOKUP(B9,[5]Yüksek!$E$8:$BA$1000,48,0)),"",(VLOOKUP(B9,[5]Yüksek!$E$8:$BA$1000,48,0)))</f>
        <v/>
      </c>
      <c r="Q9" s="14" t="str">
        <f>IF(ISERROR(VLOOKUP(B9,[5]Yüksek!$E$8:$BA$1000,49,0)),"",(VLOOKUP(B9,[5]Yüksek!$E$8:$BA$1000,49,0)))</f>
        <v/>
      </c>
      <c r="R9" s="15" t="str">
        <f>IF(ISERROR(VLOOKUP(B9,[5]Çekiç!$E$8:$K$942,6,0)),"",(VLOOKUP(B9,[5]Çekiç!$E$8:$K$942,6,0)))</f>
        <v/>
      </c>
      <c r="S9" s="16" t="str">
        <f>IF(ISERROR(VLOOKUP(B9,[5]Çekiç!$E$8:$K$942,7,0)),"",(VLOOKUP(B9,[5]Çekiç!$E$8:$K$942,7,0)))</f>
        <v/>
      </c>
      <c r="T9" s="13" t="str">
        <f>IF(ISERROR(VLOOKUP(B9,[5]Cirit!$F$8:$J$995,6,0)),"",(VLOOKUP(B9,[5]Cirit!$F$8:$J$995,6,0)))</f>
        <v/>
      </c>
      <c r="U9" s="14" t="str">
        <f>IF(ISERROR(VLOOKUP(B9,[5]Cirit!$F$8:$K$995,7,0)),"",(VLOOKUP(B9,[5]Cirit!$F$8:$K$995,7,0)))</f>
        <v/>
      </c>
      <c r="V9" s="20" t="str">
        <f>IF(ISERROR(VLOOKUP(B9,'[5]800m.'!$E$8:$F$984,2,0)),"",(VLOOKUP(B9,'[5]800m.'!$E$8:$H$984,2,0)))</f>
        <v/>
      </c>
      <c r="W9" s="16" t="str">
        <f>IF(ISERROR(VLOOKUP(B9,'[5]800m.'!$E$8:$G$984,3,0)),"",(VLOOKUP(B9,'[5]800m.'!$E$8:$G$984,3,0)))</f>
        <v/>
      </c>
      <c r="X9" s="13">
        <v>1366</v>
      </c>
      <c r="Y9" s="28">
        <v>34</v>
      </c>
      <c r="Z9" s="18">
        <f t="shared" si="0"/>
        <v>101</v>
      </c>
    </row>
    <row r="10" spans="1:31" ht="30.6" customHeight="1" x14ac:dyDescent="0.2"/>
    <row r="11" spans="1:31" ht="30.6" customHeight="1" x14ac:dyDescent="0.2"/>
    <row r="12" spans="1:31" ht="30.6" customHeight="1" x14ac:dyDescent="0.2"/>
    <row r="13" spans="1:31" ht="30.6" customHeight="1" x14ac:dyDescent="0.2"/>
    <row r="14" spans="1:31" ht="30.6" customHeight="1" x14ac:dyDescent="0.2"/>
    <row r="15" spans="1:31" ht="30.6" customHeight="1" x14ac:dyDescent="0.2"/>
    <row r="16" spans="1:31" ht="30.6" customHeight="1" x14ac:dyDescent="0.2"/>
    <row r="17" ht="30.6" customHeight="1" x14ac:dyDescent="0.2"/>
    <row r="18" ht="30.6" customHeight="1" x14ac:dyDescent="0.2"/>
    <row r="19" ht="30.6" customHeight="1" x14ac:dyDescent="0.2"/>
    <row r="20" ht="30.6" customHeight="1" x14ac:dyDescent="0.2"/>
    <row r="21" ht="30.6" customHeight="1" x14ac:dyDescent="0.2"/>
    <row r="22" ht="30.6" customHeight="1" x14ac:dyDescent="0.2"/>
    <row r="23" ht="30.6" customHeight="1" x14ac:dyDescent="0.2"/>
    <row r="24" ht="30.6" customHeight="1" x14ac:dyDescent="0.2"/>
    <row r="25" ht="30.6" customHeight="1" x14ac:dyDescent="0.2"/>
    <row r="26" ht="30.6" customHeight="1" x14ac:dyDescent="0.2"/>
    <row r="65428" spans="1:1" x14ac:dyDescent="0.2">
      <c r="A65428" s="3" t="s">
        <v>41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9">
    <cfRule type="duplicateValues" dxfId="3" priority="17" stopIfTrue="1"/>
  </conditionalFormatting>
  <pageMargins left="0.11811023622047245" right="0.11811023622047245" top="0.55118110236220474" bottom="0.55118110236220474" header="0.31496062992125984" footer="0.31496062992125984"/>
  <pageSetup paperSize="9" scale="4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tabColor rgb="FF002060"/>
  </sheetPr>
  <dimension ref="A1:AE65422"/>
  <sheetViews>
    <sheetView view="pageBreakPreview" zoomScale="40" zoomScaleNormal="100" zoomScaleSheetLayoutView="40" workbookViewId="0">
      <selection activeCell="B14" sqref="B14"/>
    </sheetView>
  </sheetViews>
  <sheetFormatPr defaultRowHeight="12.75" x14ac:dyDescent="0.2"/>
  <cols>
    <col min="1" max="1" width="9.140625" style="3"/>
    <col min="2" max="2" width="52.7109375" style="3" customWidth="1"/>
    <col min="3" max="3" width="11.2851562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52.7109375" style="3" customWidth="1"/>
    <col min="259" max="280" width="12.140625" style="3" customWidth="1"/>
    <col min="281" max="281" width="13" style="3" customWidth="1"/>
    <col min="282" max="282" width="15.85546875" style="3" customWidth="1"/>
    <col min="283" max="283" width="14.5703125" style="3" customWidth="1"/>
    <col min="284" max="284" width="11.7109375" style="3" customWidth="1"/>
    <col min="285" max="513" width="9.140625" style="3"/>
    <col min="514" max="514" width="52.7109375" style="3" customWidth="1"/>
    <col min="515" max="536" width="12.140625" style="3" customWidth="1"/>
    <col min="537" max="537" width="13" style="3" customWidth="1"/>
    <col min="538" max="538" width="15.85546875" style="3" customWidth="1"/>
    <col min="539" max="539" width="14.5703125" style="3" customWidth="1"/>
    <col min="540" max="540" width="11.7109375" style="3" customWidth="1"/>
    <col min="541" max="769" width="9.140625" style="3"/>
    <col min="770" max="770" width="52.7109375" style="3" customWidth="1"/>
    <col min="771" max="792" width="12.140625" style="3" customWidth="1"/>
    <col min="793" max="793" width="13" style="3" customWidth="1"/>
    <col min="794" max="794" width="15.85546875" style="3" customWidth="1"/>
    <col min="795" max="795" width="14.5703125" style="3" customWidth="1"/>
    <col min="796" max="796" width="11.7109375" style="3" customWidth="1"/>
    <col min="797" max="1025" width="9.140625" style="3"/>
    <col min="1026" max="1026" width="52.7109375" style="3" customWidth="1"/>
    <col min="1027" max="1048" width="12.140625" style="3" customWidth="1"/>
    <col min="1049" max="1049" width="13" style="3" customWidth="1"/>
    <col min="1050" max="1050" width="15.85546875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52.7109375" style="3" customWidth="1"/>
    <col min="1283" max="1304" width="12.140625" style="3" customWidth="1"/>
    <col min="1305" max="1305" width="13" style="3" customWidth="1"/>
    <col min="1306" max="1306" width="15.85546875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52.7109375" style="3" customWidth="1"/>
    <col min="1539" max="1560" width="12.140625" style="3" customWidth="1"/>
    <col min="1561" max="1561" width="13" style="3" customWidth="1"/>
    <col min="1562" max="1562" width="15.85546875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52.7109375" style="3" customWidth="1"/>
    <col min="1795" max="1816" width="12.140625" style="3" customWidth="1"/>
    <col min="1817" max="1817" width="13" style="3" customWidth="1"/>
    <col min="1818" max="1818" width="15.85546875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52.7109375" style="3" customWidth="1"/>
    <col min="2051" max="2072" width="12.140625" style="3" customWidth="1"/>
    <col min="2073" max="2073" width="13" style="3" customWidth="1"/>
    <col min="2074" max="2074" width="15.85546875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52.7109375" style="3" customWidth="1"/>
    <col min="2307" max="2328" width="12.140625" style="3" customWidth="1"/>
    <col min="2329" max="2329" width="13" style="3" customWidth="1"/>
    <col min="2330" max="2330" width="15.85546875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52.7109375" style="3" customWidth="1"/>
    <col min="2563" max="2584" width="12.140625" style="3" customWidth="1"/>
    <col min="2585" max="2585" width="13" style="3" customWidth="1"/>
    <col min="2586" max="2586" width="15.85546875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52.7109375" style="3" customWidth="1"/>
    <col min="2819" max="2840" width="12.140625" style="3" customWidth="1"/>
    <col min="2841" max="2841" width="13" style="3" customWidth="1"/>
    <col min="2842" max="2842" width="15.85546875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52.7109375" style="3" customWidth="1"/>
    <col min="3075" max="3096" width="12.140625" style="3" customWidth="1"/>
    <col min="3097" max="3097" width="13" style="3" customWidth="1"/>
    <col min="3098" max="3098" width="15.85546875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52.7109375" style="3" customWidth="1"/>
    <col min="3331" max="3352" width="12.140625" style="3" customWidth="1"/>
    <col min="3353" max="3353" width="13" style="3" customWidth="1"/>
    <col min="3354" max="3354" width="15.85546875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52.7109375" style="3" customWidth="1"/>
    <col min="3587" max="3608" width="12.140625" style="3" customWidth="1"/>
    <col min="3609" max="3609" width="13" style="3" customWidth="1"/>
    <col min="3610" max="3610" width="15.85546875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52.7109375" style="3" customWidth="1"/>
    <col min="3843" max="3864" width="12.140625" style="3" customWidth="1"/>
    <col min="3865" max="3865" width="13" style="3" customWidth="1"/>
    <col min="3866" max="3866" width="15.85546875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52.7109375" style="3" customWidth="1"/>
    <col min="4099" max="4120" width="12.140625" style="3" customWidth="1"/>
    <col min="4121" max="4121" width="13" style="3" customWidth="1"/>
    <col min="4122" max="4122" width="15.85546875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52.7109375" style="3" customWidth="1"/>
    <col min="4355" max="4376" width="12.140625" style="3" customWidth="1"/>
    <col min="4377" max="4377" width="13" style="3" customWidth="1"/>
    <col min="4378" max="4378" width="15.85546875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52.7109375" style="3" customWidth="1"/>
    <col min="4611" max="4632" width="12.140625" style="3" customWidth="1"/>
    <col min="4633" max="4633" width="13" style="3" customWidth="1"/>
    <col min="4634" max="4634" width="15.85546875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52.7109375" style="3" customWidth="1"/>
    <col min="4867" max="4888" width="12.140625" style="3" customWidth="1"/>
    <col min="4889" max="4889" width="13" style="3" customWidth="1"/>
    <col min="4890" max="4890" width="15.85546875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52.7109375" style="3" customWidth="1"/>
    <col min="5123" max="5144" width="12.140625" style="3" customWidth="1"/>
    <col min="5145" max="5145" width="13" style="3" customWidth="1"/>
    <col min="5146" max="5146" width="15.85546875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52.7109375" style="3" customWidth="1"/>
    <col min="5379" max="5400" width="12.140625" style="3" customWidth="1"/>
    <col min="5401" max="5401" width="13" style="3" customWidth="1"/>
    <col min="5402" max="5402" width="15.85546875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52.7109375" style="3" customWidth="1"/>
    <col min="5635" max="5656" width="12.140625" style="3" customWidth="1"/>
    <col min="5657" max="5657" width="13" style="3" customWidth="1"/>
    <col min="5658" max="5658" width="15.85546875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52.7109375" style="3" customWidth="1"/>
    <col min="5891" max="5912" width="12.140625" style="3" customWidth="1"/>
    <col min="5913" max="5913" width="13" style="3" customWidth="1"/>
    <col min="5914" max="5914" width="15.85546875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52.7109375" style="3" customWidth="1"/>
    <col min="6147" max="6168" width="12.140625" style="3" customWidth="1"/>
    <col min="6169" max="6169" width="13" style="3" customWidth="1"/>
    <col min="6170" max="6170" width="15.85546875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52.7109375" style="3" customWidth="1"/>
    <col min="6403" max="6424" width="12.140625" style="3" customWidth="1"/>
    <col min="6425" max="6425" width="13" style="3" customWidth="1"/>
    <col min="6426" max="6426" width="15.85546875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52.7109375" style="3" customWidth="1"/>
    <col min="6659" max="6680" width="12.140625" style="3" customWidth="1"/>
    <col min="6681" max="6681" width="13" style="3" customWidth="1"/>
    <col min="6682" max="6682" width="15.85546875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52.7109375" style="3" customWidth="1"/>
    <col min="6915" max="6936" width="12.140625" style="3" customWidth="1"/>
    <col min="6937" max="6937" width="13" style="3" customWidth="1"/>
    <col min="6938" max="6938" width="15.85546875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52.7109375" style="3" customWidth="1"/>
    <col min="7171" max="7192" width="12.140625" style="3" customWidth="1"/>
    <col min="7193" max="7193" width="13" style="3" customWidth="1"/>
    <col min="7194" max="7194" width="15.85546875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52.7109375" style="3" customWidth="1"/>
    <col min="7427" max="7448" width="12.140625" style="3" customWidth="1"/>
    <col min="7449" max="7449" width="13" style="3" customWidth="1"/>
    <col min="7450" max="7450" width="15.85546875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52.7109375" style="3" customWidth="1"/>
    <col min="7683" max="7704" width="12.140625" style="3" customWidth="1"/>
    <col min="7705" max="7705" width="13" style="3" customWidth="1"/>
    <col min="7706" max="7706" width="15.85546875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52.7109375" style="3" customWidth="1"/>
    <col min="7939" max="7960" width="12.140625" style="3" customWidth="1"/>
    <col min="7961" max="7961" width="13" style="3" customWidth="1"/>
    <col min="7962" max="7962" width="15.85546875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52.7109375" style="3" customWidth="1"/>
    <col min="8195" max="8216" width="12.140625" style="3" customWidth="1"/>
    <col min="8217" max="8217" width="13" style="3" customWidth="1"/>
    <col min="8218" max="8218" width="15.85546875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52.7109375" style="3" customWidth="1"/>
    <col min="8451" max="8472" width="12.140625" style="3" customWidth="1"/>
    <col min="8473" max="8473" width="13" style="3" customWidth="1"/>
    <col min="8474" max="8474" width="15.85546875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52.7109375" style="3" customWidth="1"/>
    <col min="8707" max="8728" width="12.140625" style="3" customWidth="1"/>
    <col min="8729" max="8729" width="13" style="3" customWidth="1"/>
    <col min="8730" max="8730" width="15.85546875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52.7109375" style="3" customWidth="1"/>
    <col min="8963" max="8984" width="12.140625" style="3" customWidth="1"/>
    <col min="8985" max="8985" width="13" style="3" customWidth="1"/>
    <col min="8986" max="8986" width="15.85546875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52.7109375" style="3" customWidth="1"/>
    <col min="9219" max="9240" width="12.140625" style="3" customWidth="1"/>
    <col min="9241" max="9241" width="13" style="3" customWidth="1"/>
    <col min="9242" max="9242" width="15.85546875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52.7109375" style="3" customWidth="1"/>
    <col min="9475" max="9496" width="12.140625" style="3" customWidth="1"/>
    <col min="9497" max="9497" width="13" style="3" customWidth="1"/>
    <col min="9498" max="9498" width="15.85546875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52.7109375" style="3" customWidth="1"/>
    <col min="9731" max="9752" width="12.140625" style="3" customWidth="1"/>
    <col min="9753" max="9753" width="13" style="3" customWidth="1"/>
    <col min="9754" max="9754" width="15.85546875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52.7109375" style="3" customWidth="1"/>
    <col min="9987" max="10008" width="12.140625" style="3" customWidth="1"/>
    <col min="10009" max="10009" width="13" style="3" customWidth="1"/>
    <col min="10010" max="10010" width="15.85546875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52.7109375" style="3" customWidth="1"/>
    <col min="10243" max="10264" width="12.140625" style="3" customWidth="1"/>
    <col min="10265" max="10265" width="13" style="3" customWidth="1"/>
    <col min="10266" max="10266" width="15.85546875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52.7109375" style="3" customWidth="1"/>
    <col min="10499" max="10520" width="12.140625" style="3" customWidth="1"/>
    <col min="10521" max="10521" width="13" style="3" customWidth="1"/>
    <col min="10522" max="10522" width="15.85546875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52.7109375" style="3" customWidth="1"/>
    <col min="10755" max="10776" width="12.140625" style="3" customWidth="1"/>
    <col min="10777" max="10777" width="13" style="3" customWidth="1"/>
    <col min="10778" max="10778" width="15.85546875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52.7109375" style="3" customWidth="1"/>
    <col min="11011" max="11032" width="12.140625" style="3" customWidth="1"/>
    <col min="11033" max="11033" width="13" style="3" customWidth="1"/>
    <col min="11034" max="11034" width="15.85546875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52.7109375" style="3" customWidth="1"/>
    <col min="11267" max="11288" width="12.140625" style="3" customWidth="1"/>
    <col min="11289" max="11289" width="13" style="3" customWidth="1"/>
    <col min="11290" max="11290" width="15.85546875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52.7109375" style="3" customWidth="1"/>
    <col min="11523" max="11544" width="12.140625" style="3" customWidth="1"/>
    <col min="11545" max="11545" width="13" style="3" customWidth="1"/>
    <col min="11546" max="11546" width="15.85546875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52.7109375" style="3" customWidth="1"/>
    <col min="11779" max="11800" width="12.140625" style="3" customWidth="1"/>
    <col min="11801" max="11801" width="13" style="3" customWidth="1"/>
    <col min="11802" max="11802" width="15.85546875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52.7109375" style="3" customWidth="1"/>
    <col min="12035" max="12056" width="12.140625" style="3" customWidth="1"/>
    <col min="12057" max="12057" width="13" style="3" customWidth="1"/>
    <col min="12058" max="12058" width="15.85546875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52.7109375" style="3" customWidth="1"/>
    <col min="12291" max="12312" width="12.140625" style="3" customWidth="1"/>
    <col min="12313" max="12313" width="13" style="3" customWidth="1"/>
    <col min="12314" max="12314" width="15.85546875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52.7109375" style="3" customWidth="1"/>
    <col min="12547" max="12568" width="12.140625" style="3" customWidth="1"/>
    <col min="12569" max="12569" width="13" style="3" customWidth="1"/>
    <col min="12570" max="12570" width="15.85546875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52.7109375" style="3" customWidth="1"/>
    <col min="12803" max="12824" width="12.140625" style="3" customWidth="1"/>
    <col min="12825" max="12825" width="13" style="3" customWidth="1"/>
    <col min="12826" max="12826" width="15.85546875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52.7109375" style="3" customWidth="1"/>
    <col min="13059" max="13080" width="12.140625" style="3" customWidth="1"/>
    <col min="13081" max="13081" width="13" style="3" customWidth="1"/>
    <col min="13082" max="13082" width="15.85546875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52.7109375" style="3" customWidth="1"/>
    <col min="13315" max="13336" width="12.140625" style="3" customWidth="1"/>
    <col min="13337" max="13337" width="13" style="3" customWidth="1"/>
    <col min="13338" max="13338" width="15.85546875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52.7109375" style="3" customWidth="1"/>
    <col min="13571" max="13592" width="12.140625" style="3" customWidth="1"/>
    <col min="13593" max="13593" width="13" style="3" customWidth="1"/>
    <col min="13594" max="13594" width="15.85546875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52.7109375" style="3" customWidth="1"/>
    <col min="13827" max="13848" width="12.140625" style="3" customWidth="1"/>
    <col min="13849" max="13849" width="13" style="3" customWidth="1"/>
    <col min="13850" max="13850" width="15.85546875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52.7109375" style="3" customWidth="1"/>
    <col min="14083" max="14104" width="12.140625" style="3" customWidth="1"/>
    <col min="14105" max="14105" width="13" style="3" customWidth="1"/>
    <col min="14106" max="14106" width="15.85546875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52.7109375" style="3" customWidth="1"/>
    <col min="14339" max="14360" width="12.140625" style="3" customWidth="1"/>
    <col min="14361" max="14361" width="13" style="3" customWidth="1"/>
    <col min="14362" max="14362" width="15.85546875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52.7109375" style="3" customWidth="1"/>
    <col min="14595" max="14616" width="12.140625" style="3" customWidth="1"/>
    <col min="14617" max="14617" width="13" style="3" customWidth="1"/>
    <col min="14618" max="14618" width="15.85546875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52.7109375" style="3" customWidth="1"/>
    <col min="14851" max="14872" width="12.140625" style="3" customWidth="1"/>
    <col min="14873" max="14873" width="13" style="3" customWidth="1"/>
    <col min="14874" max="14874" width="15.85546875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52.7109375" style="3" customWidth="1"/>
    <col min="15107" max="15128" width="12.140625" style="3" customWidth="1"/>
    <col min="15129" max="15129" width="13" style="3" customWidth="1"/>
    <col min="15130" max="15130" width="15.85546875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52.7109375" style="3" customWidth="1"/>
    <col min="15363" max="15384" width="12.140625" style="3" customWidth="1"/>
    <col min="15385" max="15385" width="13" style="3" customWidth="1"/>
    <col min="15386" max="15386" width="15.85546875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52.7109375" style="3" customWidth="1"/>
    <col min="15619" max="15640" width="12.140625" style="3" customWidth="1"/>
    <col min="15641" max="15641" width="13" style="3" customWidth="1"/>
    <col min="15642" max="15642" width="15.85546875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52.7109375" style="3" customWidth="1"/>
    <col min="15875" max="15896" width="12.140625" style="3" customWidth="1"/>
    <col min="15897" max="15897" width="13" style="3" customWidth="1"/>
    <col min="15898" max="15898" width="15.85546875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52.7109375" style="3" customWidth="1"/>
    <col min="16131" max="16152" width="12.140625" style="3" customWidth="1"/>
    <col min="16153" max="16153" width="13" style="3" customWidth="1"/>
    <col min="16154" max="16154" width="15.85546875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39" t="str">
        <f>('[6]YARIŞMA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2"/>
      <c r="AB1" s="2"/>
      <c r="AC1" s="2"/>
    </row>
    <row r="2" spans="1:31" ht="27.75" customHeight="1" x14ac:dyDescent="0.2">
      <c r="A2" s="40" t="str">
        <f>'[6]YARIŞMA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  <c r="AB2" s="4"/>
      <c r="AC2" s="4"/>
    </row>
    <row r="3" spans="1:31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5"/>
      <c r="AB3" s="5"/>
      <c r="AC3" s="5"/>
    </row>
    <row r="4" spans="1:31" ht="23.25" customHeight="1" x14ac:dyDescent="0.2">
      <c r="A4" s="41" t="str">
        <f>'[6]YARIŞMA BİLGİLERİ'!F21</f>
        <v>2009 ERKEKLER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2">
        <f ca="1">NOW()</f>
        <v>44714.409246990741</v>
      </c>
      <c r="Y5" s="42"/>
      <c r="Z5" s="42"/>
      <c r="AA5" s="7"/>
      <c r="AB5" s="5"/>
      <c r="AC5" s="5"/>
    </row>
    <row r="6" spans="1:31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10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38" t="s">
        <v>5</v>
      </c>
      <c r="O6" s="38"/>
      <c r="P6" s="38" t="s">
        <v>6</v>
      </c>
      <c r="Q6" s="38"/>
      <c r="R6" s="38" t="s">
        <v>16</v>
      </c>
      <c r="S6" s="38"/>
      <c r="T6" s="43" t="s">
        <v>15</v>
      </c>
      <c r="U6" s="44"/>
      <c r="V6" s="43" t="s">
        <v>11</v>
      </c>
      <c r="W6" s="44"/>
      <c r="X6" s="38" t="s">
        <v>3</v>
      </c>
      <c r="Y6" s="38"/>
      <c r="Z6" s="48" t="s">
        <v>18</v>
      </c>
      <c r="AA6" s="9"/>
      <c r="AB6" s="9"/>
      <c r="AC6" s="9"/>
      <c r="AD6" s="9"/>
      <c r="AE6" s="9"/>
    </row>
    <row r="7" spans="1:31" ht="27" customHeight="1" x14ac:dyDescent="0.2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48"/>
      <c r="AA7" s="9"/>
      <c r="AB7" s="9"/>
      <c r="AC7" s="9"/>
      <c r="AD7" s="9"/>
      <c r="AE7" s="9"/>
    </row>
    <row r="8" spans="1:31" ht="31.5" customHeight="1" x14ac:dyDescent="0.2">
      <c r="A8" s="12">
        <v>1</v>
      </c>
      <c r="B8" s="1" t="s">
        <v>31</v>
      </c>
      <c r="C8" s="32" t="s">
        <v>20</v>
      </c>
      <c r="D8" s="13">
        <f>IF(ISERROR(VLOOKUP(B8,'[6]60m.'!$D$8:$F$965,3,0)),"",(VLOOKUP(B8,'[6]60m.'!$D$8:$H$965,3,0)))</f>
        <v>873</v>
      </c>
      <c r="E8" s="14">
        <f>IF(ISERROR(VLOOKUP(B8,'[6]60m.'!$D$8:$G$965,4,0)),"",(VLOOKUP(B8,'[6]60m.'!$D$8:$G$965,4,0)))</f>
        <v>71</v>
      </c>
      <c r="F8" s="15" t="str">
        <f>IF(ISERROR(VLOOKUP(B8,'[6]100m.Eng'!$D$8:$G$935,3,0)),"",(VLOOKUP(B8,'[6]100m.Eng'!$D$8:$G$935,3,0)))</f>
        <v/>
      </c>
      <c r="G8" s="16" t="str">
        <f>IF(ISERROR(VLOOKUP(B8,'[6]100m.Eng'!$D$8:$G$935,4,0)),"",(VLOOKUP(B8,'[6]100m.Eng'!$D$8:$G$935,4,0)))</f>
        <v/>
      </c>
      <c r="H8" s="17" t="str">
        <f>IF(ISERROR(VLOOKUP(B8,'[6]2000m.'!$D$8:$G$947,3,0)),"",(VLOOKUP(B8,'[6]2000m.'!$D$8:$G$947,3,0)))</f>
        <v/>
      </c>
      <c r="I8" s="14" t="str">
        <f>IF(ISERROR(VLOOKUP(B8,'[6]2000m.'!$D$8:$G$947,4,0)),"",(VLOOKUP(B8,'[6]2000m.'!$D$8:$G$947,4,0)))</f>
        <v/>
      </c>
      <c r="J8" s="15" t="str">
        <f>IF(ISERROR(VLOOKUP(B8,[6]Gülle!$E$8:$K$942,6,0)),"",(VLOOKUP(B8,[6]Gülle!$E$8:$K$942,6,0)))</f>
        <v/>
      </c>
      <c r="K8" s="16" t="str">
        <f>IF(ISERROR(VLOOKUP(B8,[6]Gülle!$E$8:$K$942,7,0)),"",(VLOOKUP(B8,[6]Gülle!$E$8:$K$942,7,0)))</f>
        <v/>
      </c>
      <c r="L8" s="13" t="str">
        <f>IF(ISERROR(VLOOKUP(B8,[6]Disk!$E$8:$K$947,6,0)),"",(VLOOKUP(B8,[6]Disk!$E$8:$K$947,6,0)))</f>
        <v/>
      </c>
      <c r="M8" s="14" t="str">
        <f>IF(ISERROR(VLOOKUP(B8,[6]Disk!$E$8:$K$947,7,0)),"",(VLOOKUP(B8,[6]Disk!$E$8:$K$947,7,0)))</f>
        <v/>
      </c>
      <c r="N8" s="15">
        <f>IF(ISERROR(VLOOKUP(B8,[6]Uzun!$E$8:$J$980,6,0)),"",(VLOOKUP(B8,[6]Uzun!$E$8:$J$980,6,0)))</f>
        <v>481</v>
      </c>
      <c r="O8" s="16">
        <f>IF(ISERROR(VLOOKUP(B8,[6]Uzun!$E$8:$K$981,7,0)),"",(VLOOKUP(B8,[6]Uzun!$E$8:$K$981,7,0)))</f>
        <v>60</v>
      </c>
      <c r="P8" s="13" t="str">
        <f>IF(ISERROR(VLOOKUP(B8,[6]Yüksek!$E$8:$BA$1000,48,0)),"",(VLOOKUP(B8,[6]Yüksek!$E$8:$BA$1000,48,0)))</f>
        <v/>
      </c>
      <c r="Q8" s="14" t="str">
        <f>IF(ISERROR(VLOOKUP(B8,[6]Yüksek!$E$8:$BA$1000,49,0)),"",(VLOOKUP(B8,[6]Yüksek!$E$8:$BA$1000,49,0)))</f>
        <v/>
      </c>
      <c r="R8" s="15" t="str">
        <f>IF(ISERROR(VLOOKUP(B8,[6]Çekiç!$E$8:$K$942,6,0)),"",(VLOOKUP(B8,[6]Çekiç!$E$8:$K$942,6,0)))</f>
        <v/>
      </c>
      <c r="S8" s="16" t="str">
        <f>IF(ISERROR(VLOOKUP(B8,[6]Çekiç!$E$8:$K$942,7,0)),"",(VLOOKUP(B8,[6]Çekiç!$E$8:$K$942,7,0)))</f>
        <v/>
      </c>
      <c r="T8" s="13">
        <f>IF(ISERROR(VLOOKUP(B8,[6]Cirit!$E$8:$J$995,6,0)),"",(VLOOKUP(B8,[6]Cirit!$E$8:$J$995,6,0)))</f>
        <v>3760</v>
      </c>
      <c r="U8" s="14">
        <f>IF(ISERROR(VLOOKUP(B8,[6]Cirit!$E$8:$K$995,7,0)),"",(VLOOKUP(B8,[6]Cirit!$E$8:$K$995,7,0)))</f>
        <v>70</v>
      </c>
      <c r="V8" s="20" t="str">
        <f>IF(ISERROR(VLOOKUP(B8,'[6]800m.'!$D$8:$F$984,3,0)),"",(VLOOKUP(B8,'[6]800m.'!$D$8:$H$984,3,0)))</f>
        <v/>
      </c>
      <c r="W8" s="16" t="str">
        <f>IF(ISERROR(VLOOKUP(B8,'[6]800m.'!$D$8:$G$984,4,0)),"",(VLOOKUP(B8,'[6]800m.'!$D$8:$G$984,4,0)))</f>
        <v/>
      </c>
      <c r="X8" s="13" t="str">
        <f>IF(ISERROR(VLOOKUP(B8,'[6]80m.'!$D$8:$G$935,3,0)),"",(VLOOKUP(B8,'[6]80m.'!$D$8:$G$935,3,0)))</f>
        <v/>
      </c>
      <c r="Y8" s="14" t="str">
        <f>IF(ISERROR(VLOOKUP(B8,'[6]80m.'!$D$8:$G$935,4,0)),"",(VLOOKUP(B8,'[6]80m.'!$D$8:$G$935,4,0)))</f>
        <v/>
      </c>
      <c r="Z8" s="18">
        <f t="shared" ref="Z8:Z9" si="0">SUM(E8,G8,I8,K8,M8,O8,Q8,U8,W8,Y8)</f>
        <v>201</v>
      </c>
      <c r="AA8" s="9"/>
      <c r="AB8" s="9"/>
      <c r="AC8" s="9"/>
      <c r="AD8" s="9"/>
      <c r="AE8" s="9"/>
    </row>
    <row r="9" spans="1:31" ht="31.5" customHeight="1" x14ac:dyDescent="0.2">
      <c r="A9" s="12">
        <v>2</v>
      </c>
      <c r="B9" s="1" t="s">
        <v>32</v>
      </c>
      <c r="C9" s="32" t="s">
        <v>20</v>
      </c>
      <c r="D9" s="13">
        <f>IF(ISERROR(VLOOKUP(B9,'[6]60m.'!$D$8:$F$965,3,0)),"",(VLOOKUP(B9,'[6]60m.'!$D$8:$H$965,3,0)))</f>
        <v>856</v>
      </c>
      <c r="E9" s="14">
        <f>IF(ISERROR(VLOOKUP(B9,'[6]60m.'!$D$8:$G$965,4,0)),"",(VLOOKUP(B9,'[6]60m.'!$D$8:$G$965,4,0)))</f>
        <v>74</v>
      </c>
      <c r="F9" s="15" t="str">
        <f>IF(ISERROR(VLOOKUP(B9,'[6]100m.Eng'!$D$8:$G$935,3,0)),"",(VLOOKUP(B9,'[6]100m.Eng'!$D$8:$G$935,3,0)))</f>
        <v/>
      </c>
      <c r="G9" s="16" t="str">
        <f>IF(ISERROR(VLOOKUP(B9,'[6]100m.Eng'!$D$8:$G$935,4,0)),"",(VLOOKUP(B9,'[6]100m.Eng'!$D$8:$G$935,4,0)))</f>
        <v/>
      </c>
      <c r="H9" s="17" t="str">
        <f>IF(ISERROR(VLOOKUP(B9,'[6]2000m.'!$D$8:$G$947,3,0)),"",(VLOOKUP(B9,'[6]2000m.'!$D$8:$G$947,3,0)))</f>
        <v/>
      </c>
      <c r="I9" s="14" t="str">
        <f>IF(ISERROR(VLOOKUP(B9,'[6]2000m.'!$D$8:$G$947,4,0)),"",(VLOOKUP(B9,'[6]2000m.'!$D$8:$G$947,4,0)))</f>
        <v/>
      </c>
      <c r="J9" s="15">
        <f>IF(ISERROR(VLOOKUP(B9,[6]Gülle!$E$8:$K$942,6,0)),"",(VLOOKUP(B9,[6]Gülle!$E$8:$K$942,6,0)))</f>
        <v>774</v>
      </c>
      <c r="K9" s="16">
        <f>IF(ISERROR(VLOOKUP(B9,[6]Gülle!$E$8:$K$942,7,0)),"",(VLOOKUP(B9,[6]Gülle!$E$8:$K$942,7,0)))</f>
        <v>45</v>
      </c>
      <c r="L9" s="13" t="str">
        <f>IF(ISERROR(VLOOKUP(B9,[6]Disk!$E$8:$K$947,6,0)),"",(VLOOKUP(B9,[6]Disk!$E$8:$K$947,6,0)))</f>
        <v/>
      </c>
      <c r="M9" s="14" t="str">
        <f>IF(ISERROR(VLOOKUP(B9,[6]Disk!$E$8:$K$947,7,0)),"",(VLOOKUP(B9,[6]Disk!$E$8:$K$947,7,0)))</f>
        <v/>
      </c>
      <c r="N9" s="15">
        <f>IF(ISERROR(VLOOKUP(B9,[6]Uzun!$E$8:$J$980,6,0)),"",(VLOOKUP(B9,[6]Uzun!$E$8:$J$980,6,0)))</f>
        <v>495</v>
      </c>
      <c r="O9" s="16">
        <f>IF(ISERROR(VLOOKUP(B9,[6]Uzun!$E$8:$K$981,7,0)),"",(VLOOKUP(B9,[6]Uzun!$E$8:$K$981,7,0)))</f>
        <v>63</v>
      </c>
      <c r="P9" s="13" t="str">
        <f>IF(ISERROR(VLOOKUP(B9,[6]Yüksek!$E$8:$BA$1000,48,0)),"",(VLOOKUP(B9,[6]Yüksek!$E$8:$BA$1000,48,0)))</f>
        <v/>
      </c>
      <c r="Q9" s="14" t="str">
        <f>IF(ISERROR(VLOOKUP(B9,[6]Yüksek!$E$8:$BA$1000,49,0)),"",(VLOOKUP(B9,[6]Yüksek!$E$8:$BA$1000,49,0)))</f>
        <v/>
      </c>
      <c r="R9" s="15" t="str">
        <f>IF(ISERROR(VLOOKUP(B9,[6]Çekiç!$E$8:$K$942,6,0)),"",(VLOOKUP(B9,[6]Çekiç!$E$8:$K$942,6,0)))</f>
        <v/>
      </c>
      <c r="S9" s="16" t="str">
        <f>IF(ISERROR(VLOOKUP(B9,[6]Çekiç!$E$8:$K$942,7,0)),"",(VLOOKUP(B9,[6]Çekiç!$E$8:$K$942,7,0)))</f>
        <v/>
      </c>
      <c r="T9" s="13" t="str">
        <f>IF(ISERROR(VLOOKUP(B9,[6]Cirit!$E$8:$J$995,6,0)),"",(VLOOKUP(B9,[6]Cirit!$E$8:$J$995,6,0)))</f>
        <v/>
      </c>
      <c r="U9" s="14" t="str">
        <f>IF(ISERROR(VLOOKUP(B9,[6]Cirit!$E$8:$K$995,7,0)),"",(VLOOKUP(B9,[6]Cirit!$E$8:$K$995,7,0)))</f>
        <v/>
      </c>
      <c r="V9" s="20" t="str">
        <f>IF(ISERROR(VLOOKUP(B9,'[6]800m.'!$D$8:$F$984,3,0)),"",(VLOOKUP(B9,'[6]800m.'!$D$8:$H$984,3,0)))</f>
        <v/>
      </c>
      <c r="W9" s="16" t="str">
        <f>IF(ISERROR(VLOOKUP(B9,'[6]800m.'!$D$8:$G$984,4,0)),"",(VLOOKUP(B9,'[6]800m.'!$D$8:$G$984,4,0)))</f>
        <v/>
      </c>
      <c r="X9" s="13" t="str">
        <f>IF(ISERROR(VLOOKUP(B9,'[6]80m.'!$D$8:$G$935,3,0)),"",(VLOOKUP(B9,'[6]80m.'!$D$8:$G$935,3,0)))</f>
        <v/>
      </c>
      <c r="Y9" s="14" t="str">
        <f>IF(ISERROR(VLOOKUP(B9,'[6]80m.'!$D$8:$G$935,4,0)),"",(VLOOKUP(B9,'[6]80m.'!$D$8:$G$935,4,0)))</f>
        <v/>
      </c>
      <c r="Z9" s="18">
        <f t="shared" si="0"/>
        <v>182</v>
      </c>
      <c r="AA9" s="9"/>
      <c r="AB9" s="9"/>
      <c r="AC9" s="9"/>
      <c r="AD9" s="9"/>
      <c r="AE9" s="9"/>
    </row>
    <row r="10" spans="1:31" ht="31.5" customHeight="1" x14ac:dyDescent="0.2">
      <c r="A10" s="12">
        <v>3</v>
      </c>
      <c r="B10" s="1" t="s">
        <v>33</v>
      </c>
      <c r="C10" s="32" t="s">
        <v>20</v>
      </c>
      <c r="D10" s="13" t="str">
        <f>IF(ISERROR(VLOOKUP(B10,'[6]60m.'!$D$8:$F$965,3,0)),"",(VLOOKUP(B10,'[6]60m.'!$D$8:$H$965,3,0)))</f>
        <v/>
      </c>
      <c r="E10" s="14" t="str">
        <f>IF(ISERROR(VLOOKUP(B10,'[6]60m.'!$D$8:$G$965,4,0)),"",(VLOOKUP(B10,'[6]60m.'!$D$8:$G$965,4,0)))</f>
        <v/>
      </c>
      <c r="F10" s="15" t="str">
        <f>IF(ISERROR(VLOOKUP(B10,'[6]100m.Eng'!$D$8:$G$935,3,0)),"",(VLOOKUP(B10,'[6]100m.Eng'!$D$8:$G$935,3,0)))</f>
        <v/>
      </c>
      <c r="G10" s="16" t="str">
        <f>IF(ISERROR(VLOOKUP(B10,'[6]100m.Eng'!$D$8:$G$935,4,0)),"",(VLOOKUP(B10,'[6]100m.Eng'!$D$8:$G$935,4,0)))</f>
        <v/>
      </c>
      <c r="H10" s="17" t="str">
        <f>IF(ISERROR(VLOOKUP(B10,'[6]2000m.'!$D$8:$G$947,3,0)),"",(VLOOKUP(B10,'[6]2000m.'!$D$8:$G$947,3,0)))</f>
        <v/>
      </c>
      <c r="I10" s="14" t="str">
        <f>IF(ISERROR(VLOOKUP(B10,'[6]2000m.'!$D$8:$G$947,4,0)),"",(VLOOKUP(B10,'[6]2000m.'!$D$8:$G$947,4,0)))</f>
        <v/>
      </c>
      <c r="J10" s="15">
        <f>IF(ISERROR(VLOOKUP(B10,[6]Gülle!$E$8:$K$942,6,0)),"",(VLOOKUP(B10,[6]Gülle!$E$8:$K$942,6,0)))</f>
        <v>688</v>
      </c>
      <c r="K10" s="16">
        <f>IF(ISERROR(VLOOKUP(B10,[6]Gülle!$E$8:$K$942,7,0)),"",(VLOOKUP(B10,[6]Gülle!$E$8:$K$942,7,0)))</f>
        <v>39</v>
      </c>
      <c r="L10" s="13" t="str">
        <f>IF(ISERROR(VLOOKUP(B10,[6]Disk!$E$8:$K$947,6,0)),"",(VLOOKUP(B10,[6]Disk!$E$8:$K$947,6,0)))</f>
        <v/>
      </c>
      <c r="M10" s="14" t="str">
        <f>IF(ISERROR(VLOOKUP(B10,[6]Disk!$E$8:$K$947,7,0)),"",(VLOOKUP(B10,[6]Disk!$E$8:$K$947,7,0)))</f>
        <v/>
      </c>
      <c r="N10" s="15">
        <f>IF(ISERROR(VLOOKUP(B10,[6]Uzun!$E$8:$J$980,6,0)),"",(VLOOKUP(B10,[6]Uzun!$E$8:$J$980,6,0)))</f>
        <v>457</v>
      </c>
      <c r="O10" s="16">
        <f>IF(ISERROR(VLOOKUP(B10,[6]Uzun!$E$8:$K$981,7,0)),"",(VLOOKUP(B10,[6]Uzun!$E$8:$K$981,7,0)))</f>
        <v>54</v>
      </c>
      <c r="P10" s="13" t="str">
        <f>IF(ISERROR(VLOOKUP(B10,[6]Yüksek!$E$8:$BA$1000,48,0)),"",(VLOOKUP(B10,[6]Yüksek!$E$8:$BA$1000,48,0)))</f>
        <v/>
      </c>
      <c r="Q10" s="14" t="str">
        <f>IF(ISERROR(VLOOKUP(B10,[6]Yüksek!$E$8:$BA$1000,49,0)),"",(VLOOKUP(B10,[6]Yüksek!$E$8:$BA$1000,49,0)))</f>
        <v/>
      </c>
      <c r="R10" s="15" t="str">
        <f>IF(ISERROR(VLOOKUP(B10,[6]Çekiç!$E$8:$K$942,6,0)),"",(VLOOKUP(B10,[6]Çekiç!$E$8:$K$942,6,0)))</f>
        <v/>
      </c>
      <c r="S10" s="16" t="str">
        <f>IF(ISERROR(VLOOKUP(B10,[6]Çekiç!$E$8:$K$942,7,0)),"",(VLOOKUP(B10,[6]Çekiç!$E$8:$K$942,7,0)))</f>
        <v/>
      </c>
      <c r="T10" s="13" t="str">
        <f>IF(ISERROR(VLOOKUP(B10,[6]Cirit!$E$8:$J$995,6,0)),"",(VLOOKUP(B10,[6]Cirit!$E$8:$J$995,6,0)))</f>
        <v/>
      </c>
      <c r="U10" s="14" t="str">
        <f>IF(ISERROR(VLOOKUP(B10,[6]Cirit!$E$8:$K$995,7,0)),"",(VLOOKUP(B10,[6]Cirit!$E$8:$K$995,7,0)))</f>
        <v/>
      </c>
      <c r="V10" s="20" t="str">
        <f>IF(ISERROR(VLOOKUP(B10,'[6]800m.'!$D$8:$F$984,3,0)),"",(VLOOKUP(B10,'[6]800m.'!$D$8:$H$984,3,0)))</f>
        <v/>
      </c>
      <c r="W10" s="16" t="str">
        <f>IF(ISERROR(VLOOKUP(B10,'[6]800m.'!$D$8:$G$984,4,0)),"",(VLOOKUP(B10,'[6]800m.'!$D$8:$G$984,4,0)))</f>
        <v/>
      </c>
      <c r="X10" s="13">
        <f>IF(ISERROR(VLOOKUP(B10,'[6]80m.'!$D$8:$G$935,3,0)),"",(VLOOKUP(B10,'[6]80m.'!$D$8:$G$935,3,0)))</f>
        <v>1180</v>
      </c>
      <c r="Y10" s="14">
        <f>IF(ISERROR(VLOOKUP(B10,'[6]80m.'!$D$8:$G$935,4,0)),"",(VLOOKUP(B10,'[6]80m.'!$D$8:$G$935,4,0)))</f>
        <v>54</v>
      </c>
      <c r="Z10" s="18">
        <f t="shared" ref="Z10:Z14" si="1">SUM(E10,G10,I10,K10,M10,O10,Q10,U10,W10,Y10)</f>
        <v>147</v>
      </c>
      <c r="AA10" s="9"/>
      <c r="AB10" s="9"/>
      <c r="AC10" s="9"/>
      <c r="AD10" s="9"/>
      <c r="AE10" s="9"/>
    </row>
    <row r="11" spans="1:31" ht="31.5" customHeight="1" x14ac:dyDescent="0.2">
      <c r="A11" s="12">
        <v>4</v>
      </c>
      <c r="B11" s="19" t="s">
        <v>42</v>
      </c>
      <c r="C11" s="33" t="s">
        <v>20</v>
      </c>
      <c r="D11" s="13">
        <v>910</v>
      </c>
      <c r="E11" s="14">
        <v>64</v>
      </c>
      <c r="F11" s="15" t="str">
        <f>IF(ISERROR(VLOOKUP(B11,'[6]100m.Eng'!$D$8:$G$935,3,0)),"",(VLOOKUP(B11,'[6]100m.Eng'!$D$8:$G$935,3,0)))</f>
        <v/>
      </c>
      <c r="G11" s="16" t="str">
        <f>IF(ISERROR(VLOOKUP(B11,'[6]100m.Eng'!$D$8:$G$935,4,0)),"",(VLOOKUP(B11,'[6]100m.Eng'!$D$8:$G$935,4,0)))</f>
        <v/>
      </c>
      <c r="H11" s="17" t="str">
        <f>IF(ISERROR(VLOOKUP(B11,'[6]2000m.'!$D$8:$G$947,3,0)),"",(VLOOKUP(B11,'[6]2000m.'!$D$8:$G$947,3,0)))</f>
        <v/>
      </c>
      <c r="I11" s="14" t="str">
        <f>IF(ISERROR(VLOOKUP(B11,'[6]2000m.'!$D$8:$G$947,4,0)),"",(VLOOKUP(B11,'[6]2000m.'!$D$8:$G$947,4,0)))</f>
        <v/>
      </c>
      <c r="J11" s="15">
        <f>IF(ISERROR(VLOOKUP(B11,[6]Gülle!$E$8:$K$942,6,0)),"",(VLOOKUP(B11,[6]Gülle!$E$8:$K$942,6,0)))</f>
        <v>633</v>
      </c>
      <c r="K11" s="16">
        <f>IF(ISERROR(VLOOKUP(B11,[6]Gülle!$E$8:$K$942,7,0)),"",(VLOOKUP(B11,[6]Gülle!$E$8:$K$942,7,0)))</f>
        <v>35</v>
      </c>
      <c r="L11" s="13" t="str">
        <f>IF(ISERROR(VLOOKUP(B11,[6]Disk!$E$8:$K$947,6,0)),"",(VLOOKUP(B11,[6]Disk!$E$8:$K$947,6,0)))</f>
        <v/>
      </c>
      <c r="M11" s="14" t="str">
        <f>IF(ISERROR(VLOOKUP(B11,[6]Disk!$E$8:$K$947,7,0)),"",(VLOOKUP(B11,[6]Disk!$E$8:$K$947,7,0)))</f>
        <v/>
      </c>
      <c r="N11" s="15">
        <f>IF(ISERROR(VLOOKUP(B11,[6]Uzun!$E$8:$J$980,6,0)),"",(VLOOKUP(B11,[6]Uzun!$E$8:$J$980,6,0)))</f>
        <v>409</v>
      </c>
      <c r="O11" s="16">
        <f>IF(ISERROR(VLOOKUP(B11,[6]Uzun!$E$8:$K$981,7,0)),"",(VLOOKUP(B11,[6]Uzun!$E$8:$K$981,7,0)))</f>
        <v>42</v>
      </c>
      <c r="P11" s="13" t="str">
        <f>IF(ISERROR(VLOOKUP(B11,[6]Yüksek!$E$8:$BA$1000,48,0)),"",(VLOOKUP(B11,[6]Yüksek!$E$8:$BA$1000,48,0)))</f>
        <v/>
      </c>
      <c r="Q11" s="14" t="str">
        <f>IF(ISERROR(VLOOKUP(B11,[6]Yüksek!$E$8:$BA$1000,49,0)),"",(VLOOKUP(B11,[6]Yüksek!$E$8:$BA$1000,49,0)))</f>
        <v/>
      </c>
      <c r="R11" s="15" t="str">
        <f>IF(ISERROR(VLOOKUP(B11,[6]Çekiç!$E$8:$K$942,6,0)),"",(VLOOKUP(B11,[6]Çekiç!$E$8:$K$942,6,0)))</f>
        <v/>
      </c>
      <c r="S11" s="16" t="str">
        <f>IF(ISERROR(VLOOKUP(B11,[6]Çekiç!$E$8:$K$942,7,0)),"",(VLOOKUP(B11,[6]Çekiç!$E$8:$K$942,7,0)))</f>
        <v/>
      </c>
      <c r="T11" s="13" t="str">
        <f>IF(ISERROR(VLOOKUP(B11,[6]Cirit!$F$8:$J$995,6,0)),"",(VLOOKUP(B11,[6]Cirit!$F$8:$J$995,6,0)))</f>
        <v/>
      </c>
      <c r="U11" s="14" t="str">
        <f>IF(ISERROR(VLOOKUP(B11,[6]Cirit!$F$8:$K$995,7,0)),"",(VLOOKUP(B11,[6]Cirit!$F$8:$K$995,7,0)))</f>
        <v/>
      </c>
      <c r="V11" s="20" t="str">
        <f>IF(ISERROR(VLOOKUP(B11,'[6]800m.'!$E$8:$F$984,2,0)),"",(VLOOKUP(B11,'[6]800m.'!$E$8:$H$984,2,0)))</f>
        <v/>
      </c>
      <c r="W11" s="16" t="str">
        <f>IF(ISERROR(VLOOKUP(B11,'[6]800m.'!$E$8:$G$984,3,0)),"",(VLOOKUP(B11,'[6]800m.'!$E$8:$G$984,3,0)))</f>
        <v/>
      </c>
      <c r="X11" s="13" t="str">
        <f>IF(ISERROR(VLOOKUP(B11,'[6]80m.'!$D$8:$G$935,2,0)),"",(VLOOKUP(B11,'[6]80m.'!$D$8:$G$935,2,0)))</f>
        <v/>
      </c>
      <c r="Y11" s="17" t="str">
        <f>IF(ISERROR(VLOOKUP(B11,'[6]80m.'!$D$8:$G$935,3,0)),"",(VLOOKUP(B11,'[6]80m.'!$D$8:$G$935,3,0)))</f>
        <v/>
      </c>
      <c r="Z11" s="18">
        <f t="shared" si="1"/>
        <v>141</v>
      </c>
      <c r="AA11" s="9"/>
      <c r="AB11" s="9"/>
      <c r="AC11" s="9"/>
      <c r="AD11" s="9"/>
      <c r="AE11" s="9"/>
    </row>
    <row r="12" spans="1:31" ht="30.75" customHeight="1" x14ac:dyDescent="0.2">
      <c r="A12" s="12">
        <v>5</v>
      </c>
      <c r="B12" s="27" t="s">
        <v>34</v>
      </c>
      <c r="C12" s="34" t="s">
        <v>20</v>
      </c>
      <c r="D12" s="13" t="str">
        <f>IF(ISERROR(VLOOKUP(B12,'[6]60m.'!$D$8:$F$965,3,0)),"",(VLOOKUP(B12,'[6]60m.'!$D$8:$H$965,3,0)))</f>
        <v/>
      </c>
      <c r="E12" s="14" t="str">
        <f>IF(ISERROR(VLOOKUP(B12,'[6]60m.'!$D$8:$G$965,4,0)),"",(VLOOKUP(B12,'[6]60m.'!$D$8:$G$965,4,0)))</f>
        <v/>
      </c>
      <c r="F12" s="15" t="str">
        <f>IF(ISERROR(VLOOKUP(B12,'[6]100m.Eng'!$D$8:$G$935,3,0)),"",(VLOOKUP(B12,'[6]100m.Eng'!$D$8:$G$935,3,0)))</f>
        <v/>
      </c>
      <c r="G12" s="16" t="str">
        <f>IF(ISERROR(VLOOKUP(B12,'[6]100m.Eng'!$D$8:$G$935,4,0)),"",(VLOOKUP(B12,'[6]100m.Eng'!$D$8:$G$935,4,0)))</f>
        <v/>
      </c>
      <c r="H12" s="17" t="str">
        <f>IF(ISERROR(VLOOKUP(B12,'[6]2000m.'!$D$8:$G$947,3,0)),"",(VLOOKUP(B12,'[6]2000m.'!$D$8:$G$947,3,0)))</f>
        <v/>
      </c>
      <c r="I12" s="14" t="str">
        <f>IF(ISERROR(VLOOKUP(B12,'[6]2000m.'!$D$8:$G$947,4,0)),"",(VLOOKUP(B12,'[6]2000m.'!$D$8:$G$947,4,0)))</f>
        <v/>
      </c>
      <c r="J12" s="15">
        <f>IF(ISERROR(VLOOKUP(B12,[6]Gülle!$E$8:$K$942,6,0)),"",(VLOOKUP(B12,[6]Gülle!$E$8:$K$942,6,0)))</f>
        <v>659</v>
      </c>
      <c r="K12" s="16">
        <f>IF(ISERROR(VLOOKUP(B12,[6]Gülle!$E$8:$K$942,7,0)),"",(VLOOKUP(B12,[6]Gülle!$E$8:$K$942,7,0)))</f>
        <v>37</v>
      </c>
      <c r="L12" s="13" t="str">
        <f>IF(ISERROR(VLOOKUP(B12,[6]Disk!$E$8:$K$947,6,0)),"",(VLOOKUP(B12,[6]Disk!$E$8:$K$947,6,0)))</f>
        <v/>
      </c>
      <c r="M12" s="14" t="str">
        <f>IF(ISERROR(VLOOKUP(B12,[6]Disk!$E$8:$K$947,7,0)),"",(VLOOKUP(B12,[6]Disk!$E$8:$K$947,7,0)))</f>
        <v/>
      </c>
      <c r="N12" s="15">
        <f>IF(ISERROR(VLOOKUP(B12,[6]Uzun!$E$8:$J$980,6,0)),"",(VLOOKUP(B12,[6]Uzun!$E$8:$J$980,6,0)))</f>
        <v>444</v>
      </c>
      <c r="O12" s="16">
        <f>IF(ISERROR(VLOOKUP(B12,[6]Uzun!$E$8:$K$981,7,0)),"",(VLOOKUP(B12,[6]Uzun!$E$8:$K$981,7,0)))</f>
        <v>51</v>
      </c>
      <c r="P12" s="13" t="str">
        <f>IF(ISERROR(VLOOKUP(B12,[6]Yüksek!$E$8:$BA$1000,48,0)),"",(VLOOKUP(B12,[6]Yüksek!$E$8:$BA$1000,48,0)))</f>
        <v/>
      </c>
      <c r="Q12" s="14" t="str">
        <f>IF(ISERROR(VLOOKUP(B12,[6]Yüksek!$E$8:$BA$1000,49,0)),"",(VLOOKUP(B12,[6]Yüksek!$E$8:$BA$1000,49,0)))</f>
        <v/>
      </c>
      <c r="R12" s="15" t="str">
        <f>IF(ISERROR(VLOOKUP(B12,[6]Çekiç!$E$8:$K$942,6,0)),"",(VLOOKUP(B12,[6]Çekiç!$E$8:$K$942,6,0)))</f>
        <v/>
      </c>
      <c r="S12" s="16" t="str">
        <f>IF(ISERROR(VLOOKUP(B12,[6]Çekiç!$E$8:$K$942,7,0)),"",(VLOOKUP(B12,[6]Çekiç!$E$8:$K$942,7,0)))</f>
        <v/>
      </c>
      <c r="T12" s="13" t="str">
        <f>IF(ISERROR(VLOOKUP(B12,[6]Cirit!$E$8:$J$995,6,0)),"",(VLOOKUP(B12,[6]Cirit!$E$8:$J$995,6,0)))</f>
        <v/>
      </c>
      <c r="U12" s="14" t="str">
        <f>IF(ISERROR(VLOOKUP(B12,[6]Cirit!$E$8:$K$995,7,0)),"",(VLOOKUP(B12,[6]Cirit!$E$8:$K$995,7,0)))</f>
        <v/>
      </c>
      <c r="V12" s="20" t="str">
        <f>IF(ISERROR(VLOOKUP(B12,'[6]800m.'!$D$8:$F$984,3,0)),"",(VLOOKUP(B12,'[6]800m.'!$D$8:$H$984,3,0)))</f>
        <v/>
      </c>
      <c r="W12" s="16" t="str">
        <f>IF(ISERROR(VLOOKUP(B12,'[6]800m.'!$D$8:$G$984,4,0)),"",(VLOOKUP(B12,'[6]800m.'!$D$8:$G$984,4,0)))</f>
        <v/>
      </c>
      <c r="X12" s="13">
        <f>IF(ISERROR(VLOOKUP(B12,'[6]80m.'!$D$8:$G$935,3,0)),"",(VLOOKUP(B12,'[6]80m.'!$D$8:$G$935,3,0)))</f>
        <v>1189</v>
      </c>
      <c r="Y12" s="14">
        <f>IF(ISERROR(VLOOKUP(B12,'[6]80m.'!$D$8:$G$935,4,0)),"",(VLOOKUP(B12,'[6]80m.'!$D$8:$G$935,4,0)))</f>
        <v>52</v>
      </c>
      <c r="Z12" s="18">
        <f t="shared" si="1"/>
        <v>140</v>
      </c>
    </row>
    <row r="13" spans="1:31" ht="30.6" customHeight="1" x14ac:dyDescent="0.2">
      <c r="A13" s="12">
        <v>6</v>
      </c>
      <c r="B13" s="1" t="s">
        <v>35</v>
      </c>
      <c r="C13" s="34" t="s">
        <v>20</v>
      </c>
      <c r="D13" s="13">
        <f>IF(ISERROR(VLOOKUP(B13,'[6]60m.'!$D$8:$F$965,3,0)),"",(VLOOKUP(B13,'[6]60m.'!$D$8:$H$965,3,0)))</f>
        <v>878</v>
      </c>
      <c r="E13" s="14">
        <f>IF(ISERROR(VLOOKUP(B13,'[6]60m.'!$D$8:$G$965,4,0)),"",(VLOOKUP(B13,'[6]60m.'!$D$8:$G$965,4,0)))</f>
        <v>70</v>
      </c>
      <c r="F13" s="15" t="str">
        <f>IF(ISERROR(VLOOKUP(B13,'[6]100m.Eng'!$D$8:$G$935,3,0)),"",(VLOOKUP(B13,'[6]100m.Eng'!$D$8:$G$935,3,0)))</f>
        <v/>
      </c>
      <c r="G13" s="16" t="str">
        <f>IF(ISERROR(VLOOKUP(B13,'[6]100m.Eng'!$D$8:$G$935,4,0)),"",(VLOOKUP(B13,'[6]100m.Eng'!$D$8:$G$935,4,0)))</f>
        <v/>
      </c>
      <c r="H13" s="17" t="str">
        <f>IF(ISERROR(VLOOKUP(B13,'[6]2000m.'!$D$8:$G$947,3,0)),"",(VLOOKUP(B13,'[6]2000m.'!$D$8:$G$947,3,0)))</f>
        <v/>
      </c>
      <c r="I13" s="14" t="str">
        <f>IF(ISERROR(VLOOKUP(B13,'[6]2000m.'!$D$8:$G$947,4,0)),"",(VLOOKUP(B13,'[6]2000m.'!$D$8:$G$947,4,0)))</f>
        <v/>
      </c>
      <c r="J13" s="15" t="str">
        <f>IF(ISERROR(VLOOKUP(B13,[6]Gülle!$E$8:$K$942,6,0)),"",(VLOOKUP(B13,[6]Gülle!$E$8:$K$942,6,0)))</f>
        <v/>
      </c>
      <c r="K13" s="16" t="str">
        <f>IF(ISERROR(VLOOKUP(B13,[6]Gülle!$E$8:$K$942,7,0)),"",(VLOOKUP(B13,[6]Gülle!$E$8:$K$942,7,0)))</f>
        <v/>
      </c>
      <c r="L13" s="13" t="str">
        <f>IF(ISERROR(VLOOKUP(B13,[6]Disk!$E$8:$K$947,6,0)),"",(VLOOKUP(B13,[6]Disk!$E$8:$K$947,6,0)))</f>
        <v/>
      </c>
      <c r="M13" s="14" t="str">
        <f>IF(ISERROR(VLOOKUP(B13,[6]Disk!$E$8:$K$947,7,0)),"",(VLOOKUP(B13,[6]Disk!$E$8:$K$947,7,0)))</f>
        <v/>
      </c>
      <c r="N13" s="15">
        <f>IF(ISERROR(VLOOKUP(B13,[6]Uzun!$E$8:$J$980,6,0)),"",(VLOOKUP(B13,[6]Uzun!$E$8:$J$980,6,0)))</f>
        <v>450</v>
      </c>
      <c r="O13" s="16">
        <f>IF(ISERROR(VLOOKUP(B13,[6]Uzun!$E$8:$K$981,7,0)),"",(VLOOKUP(B13,[6]Uzun!$E$8:$K$981,7,0)))</f>
        <v>52</v>
      </c>
      <c r="P13" s="13" t="str">
        <f>IF(ISERROR(VLOOKUP(B13,[6]Yüksek!$E$8:$BA$1000,48,0)),"",(VLOOKUP(B13,[6]Yüksek!$E$8:$BA$1000,48,0)))</f>
        <v/>
      </c>
      <c r="Q13" s="14" t="str">
        <f>IF(ISERROR(VLOOKUP(B13,[6]Yüksek!$E$8:$BA$1000,49,0)),"",(VLOOKUP(B13,[6]Yüksek!$E$8:$BA$1000,49,0)))</f>
        <v/>
      </c>
      <c r="R13" s="15" t="str">
        <f>IF(ISERROR(VLOOKUP(B13,[6]Çekiç!$E$8:$K$942,6,0)),"",(VLOOKUP(B13,[6]Çekiç!$E$8:$K$942,6,0)))</f>
        <v/>
      </c>
      <c r="S13" s="16" t="str">
        <f>IF(ISERROR(VLOOKUP(B13,[6]Çekiç!$E$8:$K$942,7,0)),"",(VLOOKUP(B13,[6]Çekiç!$E$8:$K$942,7,0)))</f>
        <v/>
      </c>
      <c r="T13" s="13" t="str">
        <f>IF(ISERROR(VLOOKUP(B13,[6]Cirit!$E$8:$J$995,6,0)),"",(VLOOKUP(B13,[6]Cirit!$E$8:$J$995,6,0)))</f>
        <v>NM</v>
      </c>
      <c r="U13" s="14">
        <f>IF(ISERROR(VLOOKUP(B13,[6]Cirit!$E$8:$K$995,7,0)),"",(VLOOKUP(B13,[6]Cirit!$E$8:$K$995,7,0)))</f>
        <v>0</v>
      </c>
      <c r="V13" s="20" t="str">
        <f>IF(ISERROR(VLOOKUP(B13,'[6]800m.'!$D$8:$F$984,3,0)),"",(VLOOKUP(B13,'[6]800m.'!$D$8:$H$984,3,0)))</f>
        <v/>
      </c>
      <c r="W13" s="16" t="str">
        <f>IF(ISERROR(VLOOKUP(B13,'[6]800m.'!$D$8:$G$984,4,0)),"",(VLOOKUP(B13,'[6]800m.'!$D$8:$G$984,4,0)))</f>
        <v/>
      </c>
      <c r="X13" s="13" t="str">
        <f>IF(ISERROR(VLOOKUP(B13,'[6]80m.'!$D$8:$G$935,3,0)),"",(VLOOKUP(B13,'[6]80m.'!$D$8:$G$935,3,0)))</f>
        <v/>
      </c>
      <c r="Y13" s="14" t="str">
        <f>IF(ISERROR(VLOOKUP(B13,'[6]80m.'!$D$8:$G$935,4,0)),"",(VLOOKUP(B13,'[6]80m.'!$D$8:$G$935,4,0)))</f>
        <v/>
      </c>
      <c r="Z13" s="18">
        <f t="shared" si="1"/>
        <v>122</v>
      </c>
    </row>
    <row r="14" spans="1:31" ht="30" customHeight="1" x14ac:dyDescent="0.2">
      <c r="A14" s="12">
        <v>7</v>
      </c>
      <c r="B14" s="19" t="s">
        <v>36</v>
      </c>
      <c r="C14" s="34" t="s">
        <v>20</v>
      </c>
      <c r="D14" s="13" t="str">
        <f>IF(ISERROR(VLOOKUP(B14,'[6]60m.'!$D$8:$F$965,2,0)),"",(VLOOKUP(B14,'[6]60m.'!$D$8:$H$965,2,0)))</f>
        <v/>
      </c>
      <c r="E14" s="14" t="str">
        <f>IF(ISERROR(VLOOKUP(B14,'[6]60m.'!$D$8:$G$965,3,0)),"",(VLOOKUP(B14,'[6]60m.'!$D$8:$G$965,3,0)))</f>
        <v/>
      </c>
      <c r="F14" s="15" t="str">
        <f>IF(ISERROR(VLOOKUP(B14,'[6]100m.Eng'!$D$8:$G$935,3,0)),"",(VLOOKUP(B14,'[6]100m.Eng'!$D$8:$G$935,3,0)))</f>
        <v/>
      </c>
      <c r="G14" s="16" t="str">
        <f>IF(ISERROR(VLOOKUP(B14,'[6]100m.Eng'!$D$8:$G$935,4,0)),"",(VLOOKUP(B14,'[6]100m.Eng'!$D$8:$G$935,4,0)))</f>
        <v/>
      </c>
      <c r="H14" s="17" t="str">
        <f>IF(ISERROR(VLOOKUP(B14,'[6]2000m.'!$D$8:$G$947,3,0)),"",(VLOOKUP(B14,'[6]2000m.'!$D$8:$G$947,3,0)))</f>
        <v/>
      </c>
      <c r="I14" s="14" t="str">
        <f>IF(ISERROR(VLOOKUP(B14,'[6]2000m.'!$D$8:$G$947,4,0)),"",(VLOOKUP(B14,'[6]2000m.'!$D$8:$G$947,4,0)))</f>
        <v/>
      </c>
      <c r="J14" s="15">
        <f>IF(ISERROR(VLOOKUP(B14,[6]Gülle!$E$8:$K$942,6,0)),"",(VLOOKUP(B14,[6]Gülle!$E$8:$K$942,6,0)))</f>
        <v>563</v>
      </c>
      <c r="K14" s="16">
        <f>IF(ISERROR(VLOOKUP(B14,[6]Gülle!$E$8:$K$942,7,0)),"",(VLOOKUP(B14,[6]Gülle!$E$8:$K$942,7,0)))</f>
        <v>31</v>
      </c>
      <c r="L14" s="13" t="str">
        <f>IF(ISERROR(VLOOKUP(B14,[6]Disk!$E$8:$K$947,6,0)),"",(VLOOKUP(B14,[6]Disk!$E$8:$K$947,6,0)))</f>
        <v/>
      </c>
      <c r="M14" s="14" t="str">
        <f>IF(ISERROR(VLOOKUP(B14,[6]Disk!$E$8:$K$947,7,0)),"",(VLOOKUP(B14,[6]Disk!$E$8:$K$947,7,0)))</f>
        <v/>
      </c>
      <c r="N14" s="15">
        <f>IF(ISERROR(VLOOKUP(B14,[6]Uzun!$E$8:$J$980,6,0)),"",(VLOOKUP(B14,[6]Uzun!$E$8:$J$980,6,0)))</f>
        <v>361</v>
      </c>
      <c r="O14" s="16">
        <f>IF(ISERROR(VLOOKUP(B14,[6]Uzun!$E$8:$K$981,7,0)),"",(VLOOKUP(B14,[6]Uzun!$E$8:$K$981,7,0)))</f>
        <v>32</v>
      </c>
      <c r="P14" s="13" t="str">
        <f>IF(ISERROR(VLOOKUP(B14,[6]Yüksek!$E$8:$BA$1000,48,0)),"",(VLOOKUP(B14,[6]Yüksek!$E$8:$BA$1000,48,0)))</f>
        <v/>
      </c>
      <c r="Q14" s="14" t="str">
        <f>IF(ISERROR(VLOOKUP(B14,[6]Yüksek!$E$8:$BA$1000,49,0)),"",(VLOOKUP(B14,[6]Yüksek!$E$8:$BA$1000,49,0)))</f>
        <v/>
      </c>
      <c r="R14" s="15" t="str">
        <f>IF(ISERROR(VLOOKUP(B14,[6]Çekiç!$E$8:$K$942,6,0)),"",(VLOOKUP(B14,[6]Çekiç!$E$8:$K$942,6,0)))</f>
        <v/>
      </c>
      <c r="S14" s="16" t="str">
        <f>IF(ISERROR(VLOOKUP(B14,[6]Çekiç!$E$8:$K$942,7,0)),"",(VLOOKUP(B14,[6]Çekiç!$E$8:$K$942,7,0)))</f>
        <v/>
      </c>
      <c r="T14" s="13" t="str">
        <f>IF(ISERROR(VLOOKUP(B14,[6]Cirit!$F$8:$J$995,6,0)),"",(VLOOKUP(B14,[6]Cirit!$F$8:$J$995,6,0)))</f>
        <v/>
      </c>
      <c r="U14" s="14" t="str">
        <f>IF(ISERROR(VLOOKUP(B14,[6]Cirit!$F$8:$K$995,7,0)),"",(VLOOKUP(B14,[6]Cirit!$F$8:$K$995,7,0)))</f>
        <v/>
      </c>
      <c r="V14" s="20" t="str">
        <f>IF(ISERROR(VLOOKUP(B14,'[6]800m.'!$E$8:$F$984,2,0)),"",(VLOOKUP(B14,'[6]800m.'!$E$8:$H$984,2,0)))</f>
        <v/>
      </c>
      <c r="W14" s="16" t="str">
        <f>IF(ISERROR(VLOOKUP(B14,'[6]800m.'!$E$8:$G$984,3,0)),"",(VLOOKUP(B14,'[6]800m.'!$E$8:$G$984,3,0)))</f>
        <v/>
      </c>
      <c r="X14" s="13">
        <v>1222</v>
      </c>
      <c r="Y14" s="28">
        <v>45</v>
      </c>
      <c r="Z14" s="18">
        <f t="shared" si="1"/>
        <v>108</v>
      </c>
    </row>
    <row r="65422" spans="1:1" x14ac:dyDescent="0.2">
      <c r="A65422" s="3" t="s">
        <v>41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14">
    <cfRule type="duplicateValues" dxfId="2" priority="15" stopIfTrue="1"/>
  </conditionalFormatting>
  <pageMargins left="0.11811023622047245" right="0.11811023622047245" top="0.15748031496062992" bottom="0" header="0.31496062992125984" footer="0.31496062992125984"/>
  <pageSetup paperSize="9" scale="3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002060"/>
  </sheetPr>
  <dimension ref="A1:AE65420"/>
  <sheetViews>
    <sheetView view="pageBreakPreview" zoomScale="40" zoomScaleNormal="100" zoomScaleSheetLayoutView="40" workbookViewId="0">
      <selection activeCell="AA1" sqref="AA1:AA1048576"/>
    </sheetView>
  </sheetViews>
  <sheetFormatPr defaultRowHeight="12.75" x14ac:dyDescent="0.2"/>
  <cols>
    <col min="1" max="1" width="9.140625" style="3"/>
    <col min="2" max="2" width="37.5703125" style="3" customWidth="1"/>
    <col min="3" max="3" width="21.570312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37.5703125" style="3" customWidth="1"/>
    <col min="259" max="280" width="12.140625" style="3" customWidth="1"/>
    <col min="281" max="281" width="13" style="3" customWidth="1"/>
    <col min="282" max="282" width="22" style="3" customWidth="1"/>
    <col min="283" max="283" width="14.5703125" style="3" customWidth="1"/>
    <col min="284" max="284" width="11.7109375" style="3" customWidth="1"/>
    <col min="285" max="513" width="9.140625" style="3"/>
    <col min="514" max="514" width="37.5703125" style="3" customWidth="1"/>
    <col min="515" max="536" width="12.140625" style="3" customWidth="1"/>
    <col min="537" max="537" width="13" style="3" customWidth="1"/>
    <col min="538" max="538" width="22" style="3" customWidth="1"/>
    <col min="539" max="539" width="14.5703125" style="3" customWidth="1"/>
    <col min="540" max="540" width="11.7109375" style="3" customWidth="1"/>
    <col min="541" max="769" width="9.140625" style="3"/>
    <col min="770" max="770" width="37.5703125" style="3" customWidth="1"/>
    <col min="771" max="792" width="12.140625" style="3" customWidth="1"/>
    <col min="793" max="793" width="13" style="3" customWidth="1"/>
    <col min="794" max="794" width="22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7.5703125" style="3" customWidth="1"/>
    <col min="1027" max="1048" width="12.140625" style="3" customWidth="1"/>
    <col min="1049" max="1049" width="13" style="3" customWidth="1"/>
    <col min="1050" max="1050" width="22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7.5703125" style="3" customWidth="1"/>
    <col min="1283" max="1304" width="12.140625" style="3" customWidth="1"/>
    <col min="1305" max="1305" width="13" style="3" customWidth="1"/>
    <col min="1306" max="1306" width="22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7.5703125" style="3" customWidth="1"/>
    <col min="1539" max="1560" width="12.140625" style="3" customWidth="1"/>
    <col min="1561" max="1561" width="13" style="3" customWidth="1"/>
    <col min="1562" max="1562" width="22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7.5703125" style="3" customWidth="1"/>
    <col min="1795" max="1816" width="12.140625" style="3" customWidth="1"/>
    <col min="1817" max="1817" width="13" style="3" customWidth="1"/>
    <col min="1818" max="1818" width="22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7.5703125" style="3" customWidth="1"/>
    <col min="2051" max="2072" width="12.140625" style="3" customWidth="1"/>
    <col min="2073" max="2073" width="13" style="3" customWidth="1"/>
    <col min="2074" max="2074" width="22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7.5703125" style="3" customWidth="1"/>
    <col min="2307" max="2328" width="12.140625" style="3" customWidth="1"/>
    <col min="2329" max="2329" width="13" style="3" customWidth="1"/>
    <col min="2330" max="2330" width="22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7.5703125" style="3" customWidth="1"/>
    <col min="2563" max="2584" width="12.140625" style="3" customWidth="1"/>
    <col min="2585" max="2585" width="13" style="3" customWidth="1"/>
    <col min="2586" max="2586" width="22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7.5703125" style="3" customWidth="1"/>
    <col min="2819" max="2840" width="12.140625" style="3" customWidth="1"/>
    <col min="2841" max="2841" width="13" style="3" customWidth="1"/>
    <col min="2842" max="2842" width="22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7.5703125" style="3" customWidth="1"/>
    <col min="3075" max="3096" width="12.140625" style="3" customWidth="1"/>
    <col min="3097" max="3097" width="13" style="3" customWidth="1"/>
    <col min="3098" max="3098" width="22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7.5703125" style="3" customWidth="1"/>
    <col min="3331" max="3352" width="12.140625" style="3" customWidth="1"/>
    <col min="3353" max="3353" width="13" style="3" customWidth="1"/>
    <col min="3354" max="3354" width="22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7.5703125" style="3" customWidth="1"/>
    <col min="3587" max="3608" width="12.140625" style="3" customWidth="1"/>
    <col min="3609" max="3609" width="13" style="3" customWidth="1"/>
    <col min="3610" max="3610" width="22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7.5703125" style="3" customWidth="1"/>
    <col min="3843" max="3864" width="12.140625" style="3" customWidth="1"/>
    <col min="3865" max="3865" width="13" style="3" customWidth="1"/>
    <col min="3866" max="3866" width="22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7.5703125" style="3" customWidth="1"/>
    <col min="4099" max="4120" width="12.140625" style="3" customWidth="1"/>
    <col min="4121" max="4121" width="13" style="3" customWidth="1"/>
    <col min="4122" max="4122" width="22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7.5703125" style="3" customWidth="1"/>
    <col min="4355" max="4376" width="12.140625" style="3" customWidth="1"/>
    <col min="4377" max="4377" width="13" style="3" customWidth="1"/>
    <col min="4378" max="4378" width="22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7.5703125" style="3" customWidth="1"/>
    <col min="4611" max="4632" width="12.140625" style="3" customWidth="1"/>
    <col min="4633" max="4633" width="13" style="3" customWidth="1"/>
    <col min="4634" max="4634" width="22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7.5703125" style="3" customWidth="1"/>
    <col min="4867" max="4888" width="12.140625" style="3" customWidth="1"/>
    <col min="4889" max="4889" width="13" style="3" customWidth="1"/>
    <col min="4890" max="4890" width="22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7.5703125" style="3" customWidth="1"/>
    <col min="5123" max="5144" width="12.140625" style="3" customWidth="1"/>
    <col min="5145" max="5145" width="13" style="3" customWidth="1"/>
    <col min="5146" max="5146" width="22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7.5703125" style="3" customWidth="1"/>
    <col min="5379" max="5400" width="12.140625" style="3" customWidth="1"/>
    <col min="5401" max="5401" width="13" style="3" customWidth="1"/>
    <col min="5402" max="5402" width="22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7.5703125" style="3" customWidth="1"/>
    <col min="5635" max="5656" width="12.140625" style="3" customWidth="1"/>
    <col min="5657" max="5657" width="13" style="3" customWidth="1"/>
    <col min="5658" max="5658" width="22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7.5703125" style="3" customWidth="1"/>
    <col min="5891" max="5912" width="12.140625" style="3" customWidth="1"/>
    <col min="5913" max="5913" width="13" style="3" customWidth="1"/>
    <col min="5914" max="5914" width="22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7.5703125" style="3" customWidth="1"/>
    <col min="6147" max="6168" width="12.140625" style="3" customWidth="1"/>
    <col min="6169" max="6169" width="13" style="3" customWidth="1"/>
    <col min="6170" max="6170" width="22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7.5703125" style="3" customWidth="1"/>
    <col min="6403" max="6424" width="12.140625" style="3" customWidth="1"/>
    <col min="6425" max="6425" width="13" style="3" customWidth="1"/>
    <col min="6426" max="6426" width="22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7.5703125" style="3" customWidth="1"/>
    <col min="6659" max="6680" width="12.140625" style="3" customWidth="1"/>
    <col min="6681" max="6681" width="13" style="3" customWidth="1"/>
    <col min="6682" max="6682" width="22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7.5703125" style="3" customWidth="1"/>
    <col min="6915" max="6936" width="12.140625" style="3" customWidth="1"/>
    <col min="6937" max="6937" width="13" style="3" customWidth="1"/>
    <col min="6938" max="6938" width="22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7.5703125" style="3" customWidth="1"/>
    <col min="7171" max="7192" width="12.140625" style="3" customWidth="1"/>
    <col min="7193" max="7193" width="13" style="3" customWidth="1"/>
    <col min="7194" max="7194" width="22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7.5703125" style="3" customWidth="1"/>
    <col min="7427" max="7448" width="12.140625" style="3" customWidth="1"/>
    <col min="7449" max="7449" width="13" style="3" customWidth="1"/>
    <col min="7450" max="7450" width="22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7.5703125" style="3" customWidth="1"/>
    <col min="7683" max="7704" width="12.140625" style="3" customWidth="1"/>
    <col min="7705" max="7705" width="13" style="3" customWidth="1"/>
    <col min="7706" max="7706" width="22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7.5703125" style="3" customWidth="1"/>
    <col min="7939" max="7960" width="12.140625" style="3" customWidth="1"/>
    <col min="7961" max="7961" width="13" style="3" customWidth="1"/>
    <col min="7962" max="7962" width="22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7.5703125" style="3" customWidth="1"/>
    <col min="8195" max="8216" width="12.140625" style="3" customWidth="1"/>
    <col min="8217" max="8217" width="13" style="3" customWidth="1"/>
    <col min="8218" max="8218" width="22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7.5703125" style="3" customWidth="1"/>
    <col min="8451" max="8472" width="12.140625" style="3" customWidth="1"/>
    <col min="8473" max="8473" width="13" style="3" customWidth="1"/>
    <col min="8474" max="8474" width="22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7.5703125" style="3" customWidth="1"/>
    <col min="8707" max="8728" width="12.140625" style="3" customWidth="1"/>
    <col min="8729" max="8729" width="13" style="3" customWidth="1"/>
    <col min="8730" max="8730" width="22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7.5703125" style="3" customWidth="1"/>
    <col min="8963" max="8984" width="12.140625" style="3" customWidth="1"/>
    <col min="8985" max="8985" width="13" style="3" customWidth="1"/>
    <col min="8986" max="8986" width="22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7.5703125" style="3" customWidth="1"/>
    <col min="9219" max="9240" width="12.140625" style="3" customWidth="1"/>
    <col min="9241" max="9241" width="13" style="3" customWidth="1"/>
    <col min="9242" max="9242" width="22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7.5703125" style="3" customWidth="1"/>
    <col min="9475" max="9496" width="12.140625" style="3" customWidth="1"/>
    <col min="9497" max="9497" width="13" style="3" customWidth="1"/>
    <col min="9498" max="9498" width="22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7.5703125" style="3" customWidth="1"/>
    <col min="9731" max="9752" width="12.140625" style="3" customWidth="1"/>
    <col min="9753" max="9753" width="13" style="3" customWidth="1"/>
    <col min="9754" max="9754" width="22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7.5703125" style="3" customWidth="1"/>
    <col min="9987" max="10008" width="12.140625" style="3" customWidth="1"/>
    <col min="10009" max="10009" width="13" style="3" customWidth="1"/>
    <col min="10010" max="10010" width="22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7.5703125" style="3" customWidth="1"/>
    <col min="10243" max="10264" width="12.140625" style="3" customWidth="1"/>
    <col min="10265" max="10265" width="13" style="3" customWidth="1"/>
    <col min="10266" max="10266" width="22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7.5703125" style="3" customWidth="1"/>
    <col min="10499" max="10520" width="12.140625" style="3" customWidth="1"/>
    <col min="10521" max="10521" width="13" style="3" customWidth="1"/>
    <col min="10522" max="10522" width="22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7.5703125" style="3" customWidth="1"/>
    <col min="10755" max="10776" width="12.140625" style="3" customWidth="1"/>
    <col min="10777" max="10777" width="13" style="3" customWidth="1"/>
    <col min="10778" max="10778" width="22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7.5703125" style="3" customWidth="1"/>
    <col min="11011" max="11032" width="12.140625" style="3" customWidth="1"/>
    <col min="11033" max="11033" width="13" style="3" customWidth="1"/>
    <col min="11034" max="11034" width="22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7.5703125" style="3" customWidth="1"/>
    <col min="11267" max="11288" width="12.140625" style="3" customWidth="1"/>
    <col min="11289" max="11289" width="13" style="3" customWidth="1"/>
    <col min="11290" max="11290" width="22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7.5703125" style="3" customWidth="1"/>
    <col min="11523" max="11544" width="12.140625" style="3" customWidth="1"/>
    <col min="11545" max="11545" width="13" style="3" customWidth="1"/>
    <col min="11546" max="11546" width="22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7.5703125" style="3" customWidth="1"/>
    <col min="11779" max="11800" width="12.140625" style="3" customWidth="1"/>
    <col min="11801" max="11801" width="13" style="3" customWidth="1"/>
    <col min="11802" max="11802" width="22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7.5703125" style="3" customWidth="1"/>
    <col min="12035" max="12056" width="12.140625" style="3" customWidth="1"/>
    <col min="12057" max="12057" width="13" style="3" customWidth="1"/>
    <col min="12058" max="12058" width="22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7.5703125" style="3" customWidth="1"/>
    <col min="12291" max="12312" width="12.140625" style="3" customWidth="1"/>
    <col min="12313" max="12313" width="13" style="3" customWidth="1"/>
    <col min="12314" max="12314" width="22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7.5703125" style="3" customWidth="1"/>
    <col min="12547" max="12568" width="12.140625" style="3" customWidth="1"/>
    <col min="12569" max="12569" width="13" style="3" customWidth="1"/>
    <col min="12570" max="12570" width="22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7.5703125" style="3" customWidth="1"/>
    <col min="12803" max="12824" width="12.140625" style="3" customWidth="1"/>
    <col min="12825" max="12825" width="13" style="3" customWidth="1"/>
    <col min="12826" max="12826" width="22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7.5703125" style="3" customWidth="1"/>
    <col min="13059" max="13080" width="12.140625" style="3" customWidth="1"/>
    <col min="13081" max="13081" width="13" style="3" customWidth="1"/>
    <col min="13082" max="13082" width="22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7.5703125" style="3" customWidth="1"/>
    <col min="13315" max="13336" width="12.140625" style="3" customWidth="1"/>
    <col min="13337" max="13337" width="13" style="3" customWidth="1"/>
    <col min="13338" max="13338" width="22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7.5703125" style="3" customWidth="1"/>
    <col min="13571" max="13592" width="12.140625" style="3" customWidth="1"/>
    <col min="13593" max="13593" width="13" style="3" customWidth="1"/>
    <col min="13594" max="13594" width="22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7.5703125" style="3" customWidth="1"/>
    <col min="13827" max="13848" width="12.140625" style="3" customWidth="1"/>
    <col min="13849" max="13849" width="13" style="3" customWidth="1"/>
    <col min="13850" max="13850" width="22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7.5703125" style="3" customWidth="1"/>
    <col min="14083" max="14104" width="12.140625" style="3" customWidth="1"/>
    <col min="14105" max="14105" width="13" style="3" customWidth="1"/>
    <col min="14106" max="14106" width="22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7.5703125" style="3" customWidth="1"/>
    <col min="14339" max="14360" width="12.140625" style="3" customWidth="1"/>
    <col min="14361" max="14361" width="13" style="3" customWidth="1"/>
    <col min="14362" max="14362" width="22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7.5703125" style="3" customWidth="1"/>
    <col min="14595" max="14616" width="12.140625" style="3" customWidth="1"/>
    <col min="14617" max="14617" width="13" style="3" customWidth="1"/>
    <col min="14618" max="14618" width="22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7.5703125" style="3" customWidth="1"/>
    <col min="14851" max="14872" width="12.140625" style="3" customWidth="1"/>
    <col min="14873" max="14873" width="13" style="3" customWidth="1"/>
    <col min="14874" max="14874" width="22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7.5703125" style="3" customWidth="1"/>
    <col min="15107" max="15128" width="12.140625" style="3" customWidth="1"/>
    <col min="15129" max="15129" width="13" style="3" customWidth="1"/>
    <col min="15130" max="15130" width="22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7.5703125" style="3" customWidth="1"/>
    <col min="15363" max="15384" width="12.140625" style="3" customWidth="1"/>
    <col min="15385" max="15385" width="13" style="3" customWidth="1"/>
    <col min="15386" max="15386" width="22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7.5703125" style="3" customWidth="1"/>
    <col min="15619" max="15640" width="12.140625" style="3" customWidth="1"/>
    <col min="15641" max="15641" width="13" style="3" customWidth="1"/>
    <col min="15642" max="15642" width="22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7.5703125" style="3" customWidth="1"/>
    <col min="15875" max="15896" width="12.140625" style="3" customWidth="1"/>
    <col min="15897" max="15897" width="13" style="3" customWidth="1"/>
    <col min="15898" max="15898" width="22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7.5703125" style="3" customWidth="1"/>
    <col min="16131" max="16152" width="12.140625" style="3" customWidth="1"/>
    <col min="16153" max="16153" width="13" style="3" customWidth="1"/>
    <col min="16154" max="16154" width="22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39" t="str">
        <f>('[7]YARIŞMA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2"/>
      <c r="AB1" s="2"/>
      <c r="AC1" s="2"/>
    </row>
    <row r="2" spans="1:31" ht="27.75" customHeight="1" x14ac:dyDescent="0.2">
      <c r="A2" s="40" t="str">
        <f>'[7]YARIŞMA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  <c r="AB2" s="4"/>
      <c r="AC2" s="4"/>
    </row>
    <row r="3" spans="1:31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5"/>
      <c r="AB3" s="5"/>
      <c r="AC3" s="5"/>
    </row>
    <row r="4" spans="1:31" ht="23.25" customHeight="1" x14ac:dyDescent="0.2">
      <c r="A4" s="41" t="str">
        <f>'[7]YARIŞMA BİLGİLERİ'!F21</f>
        <v>2008 KIZLAR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"/>
      <c r="AB4" s="5"/>
      <c r="AC4" s="5"/>
    </row>
    <row r="5" spans="1:31" ht="23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2">
        <f ca="1">NOW()</f>
        <v>44714.409246990741</v>
      </c>
      <c r="Y5" s="42"/>
      <c r="Z5" s="42"/>
      <c r="AA5" s="7"/>
      <c r="AB5" s="5"/>
      <c r="AC5" s="5"/>
    </row>
    <row r="6" spans="1:31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10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38" t="s">
        <v>5</v>
      </c>
      <c r="O6" s="38"/>
      <c r="P6" s="38" t="s">
        <v>6</v>
      </c>
      <c r="Q6" s="38"/>
      <c r="R6" s="38" t="s">
        <v>16</v>
      </c>
      <c r="S6" s="38"/>
      <c r="T6" s="43" t="s">
        <v>15</v>
      </c>
      <c r="U6" s="44"/>
      <c r="V6" s="43" t="s">
        <v>11</v>
      </c>
      <c r="W6" s="44"/>
      <c r="X6" s="38" t="s">
        <v>3</v>
      </c>
      <c r="Y6" s="38"/>
      <c r="Z6" s="45" t="s">
        <v>18</v>
      </c>
      <c r="AA6" s="9"/>
      <c r="AB6" s="9"/>
      <c r="AC6" s="9"/>
      <c r="AD6" s="9"/>
      <c r="AE6" s="9"/>
    </row>
    <row r="7" spans="1:31" ht="27" customHeight="1" x14ac:dyDescent="0.2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45"/>
      <c r="AA7" s="9"/>
      <c r="AB7" s="9"/>
      <c r="AC7" s="9"/>
      <c r="AD7" s="9"/>
      <c r="AE7" s="9"/>
    </row>
    <row r="8" spans="1:31" ht="30.75" customHeight="1" x14ac:dyDescent="0.2">
      <c r="A8" s="12">
        <v>1</v>
      </c>
      <c r="B8" s="19" t="s">
        <v>37</v>
      </c>
      <c r="C8" s="31" t="s">
        <v>20</v>
      </c>
      <c r="D8" s="13" t="str">
        <f>IF(ISERROR(VLOOKUP(B8,'[7]60m.'!$D$8:$F$965,3,0)),"",(VLOOKUP(B8,'[7]60m.'!$D$8:$H$965,3,0)))</f>
        <v>DNS</v>
      </c>
      <c r="E8" s="14" t="str">
        <f>IF(ISERROR(VLOOKUP(B8,'[7]60m.'!$D$8:$G$965,4,0)),"",(VLOOKUP(B8,'[7]60m.'!$D$8:$G$965,4,0)))</f>
        <v>0</v>
      </c>
      <c r="F8" s="15" t="str">
        <f>IF(ISERROR(VLOOKUP(B8,'[7]80m.Eng'!$D$8:$G$935,3,0)),"",(VLOOKUP(B8,'[7]80m.Eng'!$D$8:$G$935,3,0)))</f>
        <v/>
      </c>
      <c r="G8" s="16" t="str">
        <f>IF(ISERROR(VLOOKUP(B8,'[7]80m.Eng'!$D$8:$G$935,4,0)),"",(VLOOKUP(B8,'[7]80m.Eng'!$D$8:$G$935,4,0)))</f>
        <v/>
      </c>
      <c r="H8" s="17" t="str">
        <f>IF(ISERROR(VLOOKUP(B8,'[7]1500m.'!$D$8:$G$947,3,0)),"",(VLOOKUP(B8,'[7]1500m.'!$D$8:$G$947,3,0)))</f>
        <v/>
      </c>
      <c r="I8" s="14" t="str">
        <f>IF(ISERROR(VLOOKUP(B8,'[7]1500m.'!$D$8:$G$947,4,0)),"",(VLOOKUP(B8,'[7]1500m.'!$D$8:$G$947,4,0)))</f>
        <v/>
      </c>
      <c r="J8" s="15" t="str">
        <f>IF(ISERROR(VLOOKUP(B8,[7]Gülle!$E$8:$K$942,6,0)),"",(VLOOKUP(B8,[7]Gülle!$E$8:$K$942,6,0)))</f>
        <v>DNS</v>
      </c>
      <c r="K8" s="16">
        <f>IF(ISERROR(VLOOKUP(B8,[7]Gülle!$E$8:$K$942,7,0)),"",(VLOOKUP(B8,[7]Gülle!$E$8:$K$942,7,0)))</f>
        <v>0</v>
      </c>
      <c r="L8" s="13" t="str">
        <f>IF(ISERROR(VLOOKUP(B8,[7]Disk!$E$8:$K$947,6,0)),"",(VLOOKUP(B8,[7]Disk!$E$8:$K$947,6,0)))</f>
        <v/>
      </c>
      <c r="M8" s="14" t="str">
        <f>IF(ISERROR(VLOOKUP(B8,[7]Disk!$E$8:$K$947,7,0)),"",(VLOOKUP(B8,[7]Disk!$E$8:$K$947,7,0)))</f>
        <v/>
      </c>
      <c r="N8" s="15" t="str">
        <f>IF(ISERROR(VLOOKUP(B8,[7]Uzun!$E$8:$J$995,6,0)),"",(VLOOKUP(B8,[7]Uzun!$E$8:$J$995,6,0)))</f>
        <v>DNS</v>
      </c>
      <c r="O8" s="16">
        <f>IF(ISERROR(VLOOKUP(B8,[7]Uzun!$E$8:$K$996,7,0)),"",(VLOOKUP(B8,[7]Uzun!$E$8:$K$996,7,0)))</f>
        <v>0</v>
      </c>
      <c r="P8" s="13" t="str">
        <f>IF(ISERROR(VLOOKUP(B8,[7]Yüksek!$E$8:$BA$1000,48,0)),"",(VLOOKUP(B8,[7]Yüksek!$E$8:$BA$1000,48,0)))</f>
        <v/>
      </c>
      <c r="Q8" s="14" t="str">
        <f>IF(ISERROR(VLOOKUP(B8,[7]Yüksek!$E$8:$BA$1000,49,0)),"",(VLOOKUP(B8,[7]Yüksek!$E$8:$BA$1000,49,0)))</f>
        <v/>
      </c>
      <c r="R8" s="15" t="str">
        <f>IF(ISERROR(VLOOKUP(B8,[7]Çekiç!$E$8:$K$942,6,0)),"",(VLOOKUP(B8,[7]Çekiç!$E$8:$K$942,6,0)))</f>
        <v/>
      </c>
      <c r="S8" s="16" t="str">
        <f>IF(ISERROR(VLOOKUP(B8,[7]Çekiç!$E$8:$K$942,7,0)),"",(VLOOKUP(B8,[7]Çekiç!$E$8:$K$942,7,0)))</f>
        <v/>
      </c>
      <c r="T8" s="13" t="str">
        <f>IF(ISERROR(VLOOKUP(B8,[7]Cirit!$E$8:$J$995,6,0)),"",(VLOOKUP(B8,[7]Cirit!$E$8:$J$995,6,0)))</f>
        <v/>
      </c>
      <c r="U8" s="14" t="str">
        <f>IF(ISERROR(VLOOKUP(B8,[7]Cirit!$E$8:$K$995,7,0)),"",(VLOOKUP(B8,[7]Cirit!$E$8:$K$995,7,0)))</f>
        <v/>
      </c>
      <c r="V8" s="20" t="str">
        <f>IF(ISERROR(VLOOKUP(B8,'[7]800m.'!$D$8:$F$984,3,0)),"",(VLOOKUP(B8,'[7]800m.'!$D$8:$H$984,3,0)))</f>
        <v/>
      </c>
      <c r="W8" s="16" t="str">
        <f>IF(ISERROR(VLOOKUP(B8,'[7]800m.'!$D$8:$G$984,4,0)),"",(VLOOKUP(B8,'[7]800m.'!$D$8:$G$984,4,0)))</f>
        <v/>
      </c>
      <c r="X8" s="13" t="str">
        <f>IF(ISERROR(VLOOKUP(B8,'[7]80m.'!$D$8:$G$935,3,0)),"",(VLOOKUP(B8,'[7]80m.'!$D$8:$G$935,3,0)))</f>
        <v/>
      </c>
      <c r="Y8" s="14" t="str">
        <f>IF(ISERROR(VLOOKUP(B8,'[7]80m.'!$D$8:$G$935,4,0)),"",(VLOOKUP(B8,'[7]80m.'!$D$8:$G$935,4,0)))</f>
        <v/>
      </c>
      <c r="Z8" s="21">
        <f t="shared" ref="Z8" si="0">SUM(E8,G8,I8,K8,M8,O8,Q8,U8,W8,Y8)</f>
        <v>0</v>
      </c>
    </row>
    <row r="65420" spans="1:1" x14ac:dyDescent="0.2">
      <c r="A65420" s="3" t="s">
        <v>41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">
    <cfRule type="duplicateValues" dxfId="1" priority="8" stopIfTrue="1"/>
  </conditionalFormatting>
  <pageMargins left="0.11811023622047245" right="0.11811023622047245" top="0.55118110236220474" bottom="0.55118110236220474" header="0.31496062992125984" footer="0.31496062992125984"/>
  <pageSetup paperSize="9" scale="4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002060"/>
  </sheetPr>
  <dimension ref="A1:AE65435"/>
  <sheetViews>
    <sheetView tabSelected="1" view="pageBreakPreview" zoomScale="40" zoomScaleNormal="100" zoomScaleSheetLayoutView="40" workbookViewId="0">
      <selection activeCell="V19" sqref="V19"/>
    </sheetView>
  </sheetViews>
  <sheetFormatPr defaultRowHeight="12.75" x14ac:dyDescent="0.2"/>
  <cols>
    <col min="1" max="1" width="9.140625" style="3"/>
    <col min="2" max="2" width="37.5703125" style="3" customWidth="1"/>
    <col min="3" max="3" width="17.5703125" style="3" bestFit="1" customWidth="1"/>
    <col min="4" max="25" width="12.140625" style="3" customWidth="1"/>
    <col min="26" max="26" width="13" style="3" customWidth="1"/>
    <col min="27" max="27" width="14.5703125" style="3" customWidth="1"/>
    <col min="28" max="28" width="11.7109375" style="3" customWidth="1"/>
    <col min="29" max="257" width="9.140625" style="3"/>
    <col min="258" max="258" width="37.5703125" style="3" customWidth="1"/>
    <col min="259" max="280" width="12.140625" style="3" customWidth="1"/>
    <col min="281" max="281" width="13" style="3" customWidth="1"/>
    <col min="282" max="282" width="15.85546875" style="3" customWidth="1"/>
    <col min="283" max="283" width="14.5703125" style="3" customWidth="1"/>
    <col min="284" max="284" width="11.7109375" style="3" customWidth="1"/>
    <col min="285" max="513" width="9.140625" style="3"/>
    <col min="514" max="514" width="37.5703125" style="3" customWidth="1"/>
    <col min="515" max="536" width="12.140625" style="3" customWidth="1"/>
    <col min="537" max="537" width="13" style="3" customWidth="1"/>
    <col min="538" max="538" width="15.85546875" style="3" customWidth="1"/>
    <col min="539" max="539" width="14.5703125" style="3" customWidth="1"/>
    <col min="540" max="540" width="11.7109375" style="3" customWidth="1"/>
    <col min="541" max="769" width="9.140625" style="3"/>
    <col min="770" max="770" width="37.5703125" style="3" customWidth="1"/>
    <col min="771" max="792" width="12.140625" style="3" customWidth="1"/>
    <col min="793" max="793" width="13" style="3" customWidth="1"/>
    <col min="794" max="794" width="15.85546875" style="3" customWidth="1"/>
    <col min="795" max="795" width="14.5703125" style="3" customWidth="1"/>
    <col min="796" max="796" width="11.7109375" style="3" customWidth="1"/>
    <col min="797" max="1025" width="9.140625" style="3"/>
    <col min="1026" max="1026" width="37.5703125" style="3" customWidth="1"/>
    <col min="1027" max="1048" width="12.140625" style="3" customWidth="1"/>
    <col min="1049" max="1049" width="13" style="3" customWidth="1"/>
    <col min="1050" max="1050" width="15.85546875" style="3" customWidth="1"/>
    <col min="1051" max="1051" width="14.5703125" style="3" customWidth="1"/>
    <col min="1052" max="1052" width="11.7109375" style="3" customWidth="1"/>
    <col min="1053" max="1281" width="9.140625" style="3"/>
    <col min="1282" max="1282" width="37.5703125" style="3" customWidth="1"/>
    <col min="1283" max="1304" width="12.140625" style="3" customWidth="1"/>
    <col min="1305" max="1305" width="13" style="3" customWidth="1"/>
    <col min="1306" max="1306" width="15.85546875" style="3" customWidth="1"/>
    <col min="1307" max="1307" width="14.5703125" style="3" customWidth="1"/>
    <col min="1308" max="1308" width="11.7109375" style="3" customWidth="1"/>
    <col min="1309" max="1537" width="9.140625" style="3"/>
    <col min="1538" max="1538" width="37.5703125" style="3" customWidth="1"/>
    <col min="1539" max="1560" width="12.140625" style="3" customWidth="1"/>
    <col min="1561" max="1561" width="13" style="3" customWidth="1"/>
    <col min="1562" max="1562" width="15.85546875" style="3" customWidth="1"/>
    <col min="1563" max="1563" width="14.5703125" style="3" customWidth="1"/>
    <col min="1564" max="1564" width="11.7109375" style="3" customWidth="1"/>
    <col min="1565" max="1793" width="9.140625" style="3"/>
    <col min="1794" max="1794" width="37.5703125" style="3" customWidth="1"/>
    <col min="1795" max="1816" width="12.140625" style="3" customWidth="1"/>
    <col min="1817" max="1817" width="13" style="3" customWidth="1"/>
    <col min="1818" max="1818" width="15.85546875" style="3" customWidth="1"/>
    <col min="1819" max="1819" width="14.5703125" style="3" customWidth="1"/>
    <col min="1820" max="1820" width="11.7109375" style="3" customWidth="1"/>
    <col min="1821" max="2049" width="9.140625" style="3"/>
    <col min="2050" max="2050" width="37.5703125" style="3" customWidth="1"/>
    <col min="2051" max="2072" width="12.140625" style="3" customWidth="1"/>
    <col min="2073" max="2073" width="13" style="3" customWidth="1"/>
    <col min="2074" max="2074" width="15.85546875" style="3" customWidth="1"/>
    <col min="2075" max="2075" width="14.5703125" style="3" customWidth="1"/>
    <col min="2076" max="2076" width="11.7109375" style="3" customWidth="1"/>
    <col min="2077" max="2305" width="9.140625" style="3"/>
    <col min="2306" max="2306" width="37.5703125" style="3" customWidth="1"/>
    <col min="2307" max="2328" width="12.140625" style="3" customWidth="1"/>
    <col min="2329" max="2329" width="13" style="3" customWidth="1"/>
    <col min="2330" max="2330" width="15.85546875" style="3" customWidth="1"/>
    <col min="2331" max="2331" width="14.5703125" style="3" customWidth="1"/>
    <col min="2332" max="2332" width="11.7109375" style="3" customWidth="1"/>
    <col min="2333" max="2561" width="9.140625" style="3"/>
    <col min="2562" max="2562" width="37.5703125" style="3" customWidth="1"/>
    <col min="2563" max="2584" width="12.140625" style="3" customWidth="1"/>
    <col min="2585" max="2585" width="13" style="3" customWidth="1"/>
    <col min="2586" max="2586" width="15.85546875" style="3" customWidth="1"/>
    <col min="2587" max="2587" width="14.5703125" style="3" customWidth="1"/>
    <col min="2588" max="2588" width="11.7109375" style="3" customWidth="1"/>
    <col min="2589" max="2817" width="9.140625" style="3"/>
    <col min="2818" max="2818" width="37.5703125" style="3" customWidth="1"/>
    <col min="2819" max="2840" width="12.140625" style="3" customWidth="1"/>
    <col min="2841" max="2841" width="13" style="3" customWidth="1"/>
    <col min="2842" max="2842" width="15.85546875" style="3" customWidth="1"/>
    <col min="2843" max="2843" width="14.5703125" style="3" customWidth="1"/>
    <col min="2844" max="2844" width="11.7109375" style="3" customWidth="1"/>
    <col min="2845" max="3073" width="9.140625" style="3"/>
    <col min="3074" max="3074" width="37.5703125" style="3" customWidth="1"/>
    <col min="3075" max="3096" width="12.140625" style="3" customWidth="1"/>
    <col min="3097" max="3097" width="13" style="3" customWidth="1"/>
    <col min="3098" max="3098" width="15.85546875" style="3" customWidth="1"/>
    <col min="3099" max="3099" width="14.5703125" style="3" customWidth="1"/>
    <col min="3100" max="3100" width="11.7109375" style="3" customWidth="1"/>
    <col min="3101" max="3329" width="9.140625" style="3"/>
    <col min="3330" max="3330" width="37.5703125" style="3" customWidth="1"/>
    <col min="3331" max="3352" width="12.140625" style="3" customWidth="1"/>
    <col min="3353" max="3353" width="13" style="3" customWidth="1"/>
    <col min="3354" max="3354" width="15.85546875" style="3" customWidth="1"/>
    <col min="3355" max="3355" width="14.5703125" style="3" customWidth="1"/>
    <col min="3356" max="3356" width="11.7109375" style="3" customWidth="1"/>
    <col min="3357" max="3585" width="9.140625" style="3"/>
    <col min="3586" max="3586" width="37.5703125" style="3" customWidth="1"/>
    <col min="3587" max="3608" width="12.140625" style="3" customWidth="1"/>
    <col min="3609" max="3609" width="13" style="3" customWidth="1"/>
    <col min="3610" max="3610" width="15.85546875" style="3" customWidth="1"/>
    <col min="3611" max="3611" width="14.5703125" style="3" customWidth="1"/>
    <col min="3612" max="3612" width="11.7109375" style="3" customWidth="1"/>
    <col min="3613" max="3841" width="9.140625" style="3"/>
    <col min="3842" max="3842" width="37.5703125" style="3" customWidth="1"/>
    <col min="3843" max="3864" width="12.140625" style="3" customWidth="1"/>
    <col min="3865" max="3865" width="13" style="3" customWidth="1"/>
    <col min="3866" max="3866" width="15.85546875" style="3" customWidth="1"/>
    <col min="3867" max="3867" width="14.5703125" style="3" customWidth="1"/>
    <col min="3868" max="3868" width="11.7109375" style="3" customWidth="1"/>
    <col min="3869" max="4097" width="9.140625" style="3"/>
    <col min="4098" max="4098" width="37.5703125" style="3" customWidth="1"/>
    <col min="4099" max="4120" width="12.140625" style="3" customWidth="1"/>
    <col min="4121" max="4121" width="13" style="3" customWidth="1"/>
    <col min="4122" max="4122" width="15.85546875" style="3" customWidth="1"/>
    <col min="4123" max="4123" width="14.5703125" style="3" customWidth="1"/>
    <col min="4124" max="4124" width="11.7109375" style="3" customWidth="1"/>
    <col min="4125" max="4353" width="9.140625" style="3"/>
    <col min="4354" max="4354" width="37.5703125" style="3" customWidth="1"/>
    <col min="4355" max="4376" width="12.140625" style="3" customWidth="1"/>
    <col min="4377" max="4377" width="13" style="3" customWidth="1"/>
    <col min="4378" max="4378" width="15.85546875" style="3" customWidth="1"/>
    <col min="4379" max="4379" width="14.5703125" style="3" customWidth="1"/>
    <col min="4380" max="4380" width="11.7109375" style="3" customWidth="1"/>
    <col min="4381" max="4609" width="9.140625" style="3"/>
    <col min="4610" max="4610" width="37.5703125" style="3" customWidth="1"/>
    <col min="4611" max="4632" width="12.140625" style="3" customWidth="1"/>
    <col min="4633" max="4633" width="13" style="3" customWidth="1"/>
    <col min="4634" max="4634" width="15.85546875" style="3" customWidth="1"/>
    <col min="4635" max="4635" width="14.5703125" style="3" customWidth="1"/>
    <col min="4636" max="4636" width="11.7109375" style="3" customWidth="1"/>
    <col min="4637" max="4865" width="9.140625" style="3"/>
    <col min="4866" max="4866" width="37.5703125" style="3" customWidth="1"/>
    <col min="4867" max="4888" width="12.140625" style="3" customWidth="1"/>
    <col min="4889" max="4889" width="13" style="3" customWidth="1"/>
    <col min="4890" max="4890" width="15.85546875" style="3" customWidth="1"/>
    <col min="4891" max="4891" width="14.5703125" style="3" customWidth="1"/>
    <col min="4892" max="4892" width="11.7109375" style="3" customWidth="1"/>
    <col min="4893" max="5121" width="9.140625" style="3"/>
    <col min="5122" max="5122" width="37.5703125" style="3" customWidth="1"/>
    <col min="5123" max="5144" width="12.140625" style="3" customWidth="1"/>
    <col min="5145" max="5145" width="13" style="3" customWidth="1"/>
    <col min="5146" max="5146" width="15.85546875" style="3" customWidth="1"/>
    <col min="5147" max="5147" width="14.5703125" style="3" customWidth="1"/>
    <col min="5148" max="5148" width="11.7109375" style="3" customWidth="1"/>
    <col min="5149" max="5377" width="9.140625" style="3"/>
    <col min="5378" max="5378" width="37.5703125" style="3" customWidth="1"/>
    <col min="5379" max="5400" width="12.140625" style="3" customWidth="1"/>
    <col min="5401" max="5401" width="13" style="3" customWidth="1"/>
    <col min="5402" max="5402" width="15.85546875" style="3" customWidth="1"/>
    <col min="5403" max="5403" width="14.5703125" style="3" customWidth="1"/>
    <col min="5404" max="5404" width="11.7109375" style="3" customWidth="1"/>
    <col min="5405" max="5633" width="9.140625" style="3"/>
    <col min="5634" max="5634" width="37.5703125" style="3" customWidth="1"/>
    <col min="5635" max="5656" width="12.140625" style="3" customWidth="1"/>
    <col min="5657" max="5657" width="13" style="3" customWidth="1"/>
    <col min="5658" max="5658" width="15.85546875" style="3" customWidth="1"/>
    <col min="5659" max="5659" width="14.5703125" style="3" customWidth="1"/>
    <col min="5660" max="5660" width="11.7109375" style="3" customWidth="1"/>
    <col min="5661" max="5889" width="9.140625" style="3"/>
    <col min="5890" max="5890" width="37.5703125" style="3" customWidth="1"/>
    <col min="5891" max="5912" width="12.140625" style="3" customWidth="1"/>
    <col min="5913" max="5913" width="13" style="3" customWidth="1"/>
    <col min="5914" max="5914" width="15.85546875" style="3" customWidth="1"/>
    <col min="5915" max="5915" width="14.5703125" style="3" customWidth="1"/>
    <col min="5916" max="5916" width="11.7109375" style="3" customWidth="1"/>
    <col min="5917" max="6145" width="9.140625" style="3"/>
    <col min="6146" max="6146" width="37.5703125" style="3" customWidth="1"/>
    <col min="6147" max="6168" width="12.140625" style="3" customWidth="1"/>
    <col min="6169" max="6169" width="13" style="3" customWidth="1"/>
    <col min="6170" max="6170" width="15.85546875" style="3" customWidth="1"/>
    <col min="6171" max="6171" width="14.5703125" style="3" customWidth="1"/>
    <col min="6172" max="6172" width="11.7109375" style="3" customWidth="1"/>
    <col min="6173" max="6401" width="9.140625" style="3"/>
    <col min="6402" max="6402" width="37.5703125" style="3" customWidth="1"/>
    <col min="6403" max="6424" width="12.140625" style="3" customWidth="1"/>
    <col min="6425" max="6425" width="13" style="3" customWidth="1"/>
    <col min="6426" max="6426" width="15.85546875" style="3" customWidth="1"/>
    <col min="6427" max="6427" width="14.5703125" style="3" customWidth="1"/>
    <col min="6428" max="6428" width="11.7109375" style="3" customWidth="1"/>
    <col min="6429" max="6657" width="9.140625" style="3"/>
    <col min="6658" max="6658" width="37.5703125" style="3" customWidth="1"/>
    <col min="6659" max="6680" width="12.140625" style="3" customWidth="1"/>
    <col min="6681" max="6681" width="13" style="3" customWidth="1"/>
    <col min="6682" max="6682" width="15.85546875" style="3" customWidth="1"/>
    <col min="6683" max="6683" width="14.5703125" style="3" customWidth="1"/>
    <col min="6684" max="6684" width="11.7109375" style="3" customWidth="1"/>
    <col min="6685" max="6913" width="9.140625" style="3"/>
    <col min="6914" max="6914" width="37.5703125" style="3" customWidth="1"/>
    <col min="6915" max="6936" width="12.140625" style="3" customWidth="1"/>
    <col min="6937" max="6937" width="13" style="3" customWidth="1"/>
    <col min="6938" max="6938" width="15.85546875" style="3" customWidth="1"/>
    <col min="6939" max="6939" width="14.5703125" style="3" customWidth="1"/>
    <col min="6940" max="6940" width="11.7109375" style="3" customWidth="1"/>
    <col min="6941" max="7169" width="9.140625" style="3"/>
    <col min="7170" max="7170" width="37.5703125" style="3" customWidth="1"/>
    <col min="7171" max="7192" width="12.140625" style="3" customWidth="1"/>
    <col min="7193" max="7193" width="13" style="3" customWidth="1"/>
    <col min="7194" max="7194" width="15.85546875" style="3" customWidth="1"/>
    <col min="7195" max="7195" width="14.5703125" style="3" customWidth="1"/>
    <col min="7196" max="7196" width="11.7109375" style="3" customWidth="1"/>
    <col min="7197" max="7425" width="9.140625" style="3"/>
    <col min="7426" max="7426" width="37.5703125" style="3" customWidth="1"/>
    <col min="7427" max="7448" width="12.140625" style="3" customWidth="1"/>
    <col min="7449" max="7449" width="13" style="3" customWidth="1"/>
    <col min="7450" max="7450" width="15.85546875" style="3" customWidth="1"/>
    <col min="7451" max="7451" width="14.5703125" style="3" customWidth="1"/>
    <col min="7452" max="7452" width="11.7109375" style="3" customWidth="1"/>
    <col min="7453" max="7681" width="9.140625" style="3"/>
    <col min="7682" max="7682" width="37.5703125" style="3" customWidth="1"/>
    <col min="7683" max="7704" width="12.140625" style="3" customWidth="1"/>
    <col min="7705" max="7705" width="13" style="3" customWidth="1"/>
    <col min="7706" max="7706" width="15.85546875" style="3" customWidth="1"/>
    <col min="7707" max="7707" width="14.5703125" style="3" customWidth="1"/>
    <col min="7708" max="7708" width="11.7109375" style="3" customWidth="1"/>
    <col min="7709" max="7937" width="9.140625" style="3"/>
    <col min="7938" max="7938" width="37.5703125" style="3" customWidth="1"/>
    <col min="7939" max="7960" width="12.140625" style="3" customWidth="1"/>
    <col min="7961" max="7961" width="13" style="3" customWidth="1"/>
    <col min="7962" max="7962" width="15.85546875" style="3" customWidth="1"/>
    <col min="7963" max="7963" width="14.5703125" style="3" customWidth="1"/>
    <col min="7964" max="7964" width="11.7109375" style="3" customWidth="1"/>
    <col min="7965" max="8193" width="9.140625" style="3"/>
    <col min="8194" max="8194" width="37.5703125" style="3" customWidth="1"/>
    <col min="8195" max="8216" width="12.140625" style="3" customWidth="1"/>
    <col min="8217" max="8217" width="13" style="3" customWidth="1"/>
    <col min="8218" max="8218" width="15.85546875" style="3" customWidth="1"/>
    <col min="8219" max="8219" width="14.5703125" style="3" customWidth="1"/>
    <col min="8220" max="8220" width="11.7109375" style="3" customWidth="1"/>
    <col min="8221" max="8449" width="9.140625" style="3"/>
    <col min="8450" max="8450" width="37.5703125" style="3" customWidth="1"/>
    <col min="8451" max="8472" width="12.140625" style="3" customWidth="1"/>
    <col min="8473" max="8473" width="13" style="3" customWidth="1"/>
    <col min="8474" max="8474" width="15.85546875" style="3" customWidth="1"/>
    <col min="8475" max="8475" width="14.5703125" style="3" customWidth="1"/>
    <col min="8476" max="8476" width="11.7109375" style="3" customWidth="1"/>
    <col min="8477" max="8705" width="9.140625" style="3"/>
    <col min="8706" max="8706" width="37.5703125" style="3" customWidth="1"/>
    <col min="8707" max="8728" width="12.140625" style="3" customWidth="1"/>
    <col min="8729" max="8729" width="13" style="3" customWidth="1"/>
    <col min="8730" max="8730" width="15.85546875" style="3" customWidth="1"/>
    <col min="8731" max="8731" width="14.5703125" style="3" customWidth="1"/>
    <col min="8732" max="8732" width="11.7109375" style="3" customWidth="1"/>
    <col min="8733" max="8961" width="9.140625" style="3"/>
    <col min="8962" max="8962" width="37.5703125" style="3" customWidth="1"/>
    <col min="8963" max="8984" width="12.140625" style="3" customWidth="1"/>
    <col min="8985" max="8985" width="13" style="3" customWidth="1"/>
    <col min="8986" max="8986" width="15.85546875" style="3" customWidth="1"/>
    <col min="8987" max="8987" width="14.5703125" style="3" customWidth="1"/>
    <col min="8988" max="8988" width="11.7109375" style="3" customWidth="1"/>
    <col min="8989" max="9217" width="9.140625" style="3"/>
    <col min="9218" max="9218" width="37.5703125" style="3" customWidth="1"/>
    <col min="9219" max="9240" width="12.140625" style="3" customWidth="1"/>
    <col min="9241" max="9241" width="13" style="3" customWidth="1"/>
    <col min="9242" max="9242" width="15.85546875" style="3" customWidth="1"/>
    <col min="9243" max="9243" width="14.5703125" style="3" customWidth="1"/>
    <col min="9244" max="9244" width="11.7109375" style="3" customWidth="1"/>
    <col min="9245" max="9473" width="9.140625" style="3"/>
    <col min="9474" max="9474" width="37.5703125" style="3" customWidth="1"/>
    <col min="9475" max="9496" width="12.140625" style="3" customWidth="1"/>
    <col min="9497" max="9497" width="13" style="3" customWidth="1"/>
    <col min="9498" max="9498" width="15.85546875" style="3" customWidth="1"/>
    <col min="9499" max="9499" width="14.5703125" style="3" customWidth="1"/>
    <col min="9500" max="9500" width="11.7109375" style="3" customWidth="1"/>
    <col min="9501" max="9729" width="9.140625" style="3"/>
    <col min="9730" max="9730" width="37.5703125" style="3" customWidth="1"/>
    <col min="9731" max="9752" width="12.140625" style="3" customWidth="1"/>
    <col min="9753" max="9753" width="13" style="3" customWidth="1"/>
    <col min="9754" max="9754" width="15.85546875" style="3" customWidth="1"/>
    <col min="9755" max="9755" width="14.5703125" style="3" customWidth="1"/>
    <col min="9756" max="9756" width="11.7109375" style="3" customWidth="1"/>
    <col min="9757" max="9985" width="9.140625" style="3"/>
    <col min="9986" max="9986" width="37.5703125" style="3" customWidth="1"/>
    <col min="9987" max="10008" width="12.140625" style="3" customWidth="1"/>
    <col min="10009" max="10009" width="13" style="3" customWidth="1"/>
    <col min="10010" max="10010" width="15.85546875" style="3" customWidth="1"/>
    <col min="10011" max="10011" width="14.5703125" style="3" customWidth="1"/>
    <col min="10012" max="10012" width="11.7109375" style="3" customWidth="1"/>
    <col min="10013" max="10241" width="9.140625" style="3"/>
    <col min="10242" max="10242" width="37.5703125" style="3" customWidth="1"/>
    <col min="10243" max="10264" width="12.140625" style="3" customWidth="1"/>
    <col min="10265" max="10265" width="13" style="3" customWidth="1"/>
    <col min="10266" max="10266" width="15.85546875" style="3" customWidth="1"/>
    <col min="10267" max="10267" width="14.5703125" style="3" customWidth="1"/>
    <col min="10268" max="10268" width="11.7109375" style="3" customWidth="1"/>
    <col min="10269" max="10497" width="9.140625" style="3"/>
    <col min="10498" max="10498" width="37.5703125" style="3" customWidth="1"/>
    <col min="10499" max="10520" width="12.140625" style="3" customWidth="1"/>
    <col min="10521" max="10521" width="13" style="3" customWidth="1"/>
    <col min="10522" max="10522" width="15.85546875" style="3" customWidth="1"/>
    <col min="10523" max="10523" width="14.5703125" style="3" customWidth="1"/>
    <col min="10524" max="10524" width="11.7109375" style="3" customWidth="1"/>
    <col min="10525" max="10753" width="9.140625" style="3"/>
    <col min="10754" max="10754" width="37.5703125" style="3" customWidth="1"/>
    <col min="10755" max="10776" width="12.140625" style="3" customWidth="1"/>
    <col min="10777" max="10777" width="13" style="3" customWidth="1"/>
    <col min="10778" max="10778" width="15.85546875" style="3" customWidth="1"/>
    <col min="10779" max="10779" width="14.5703125" style="3" customWidth="1"/>
    <col min="10780" max="10780" width="11.7109375" style="3" customWidth="1"/>
    <col min="10781" max="11009" width="9.140625" style="3"/>
    <col min="11010" max="11010" width="37.5703125" style="3" customWidth="1"/>
    <col min="11011" max="11032" width="12.140625" style="3" customWidth="1"/>
    <col min="11033" max="11033" width="13" style="3" customWidth="1"/>
    <col min="11034" max="11034" width="15.85546875" style="3" customWidth="1"/>
    <col min="11035" max="11035" width="14.5703125" style="3" customWidth="1"/>
    <col min="11036" max="11036" width="11.7109375" style="3" customWidth="1"/>
    <col min="11037" max="11265" width="9.140625" style="3"/>
    <col min="11266" max="11266" width="37.5703125" style="3" customWidth="1"/>
    <col min="11267" max="11288" width="12.140625" style="3" customWidth="1"/>
    <col min="11289" max="11289" width="13" style="3" customWidth="1"/>
    <col min="11290" max="11290" width="15.85546875" style="3" customWidth="1"/>
    <col min="11291" max="11291" width="14.5703125" style="3" customWidth="1"/>
    <col min="11292" max="11292" width="11.7109375" style="3" customWidth="1"/>
    <col min="11293" max="11521" width="9.140625" style="3"/>
    <col min="11522" max="11522" width="37.5703125" style="3" customWidth="1"/>
    <col min="11523" max="11544" width="12.140625" style="3" customWidth="1"/>
    <col min="11545" max="11545" width="13" style="3" customWidth="1"/>
    <col min="11546" max="11546" width="15.85546875" style="3" customWidth="1"/>
    <col min="11547" max="11547" width="14.5703125" style="3" customWidth="1"/>
    <col min="11548" max="11548" width="11.7109375" style="3" customWidth="1"/>
    <col min="11549" max="11777" width="9.140625" style="3"/>
    <col min="11778" max="11778" width="37.5703125" style="3" customWidth="1"/>
    <col min="11779" max="11800" width="12.140625" style="3" customWidth="1"/>
    <col min="11801" max="11801" width="13" style="3" customWidth="1"/>
    <col min="11802" max="11802" width="15.85546875" style="3" customWidth="1"/>
    <col min="11803" max="11803" width="14.5703125" style="3" customWidth="1"/>
    <col min="11804" max="11804" width="11.7109375" style="3" customWidth="1"/>
    <col min="11805" max="12033" width="9.140625" style="3"/>
    <col min="12034" max="12034" width="37.5703125" style="3" customWidth="1"/>
    <col min="12035" max="12056" width="12.140625" style="3" customWidth="1"/>
    <col min="12057" max="12057" width="13" style="3" customWidth="1"/>
    <col min="12058" max="12058" width="15.85546875" style="3" customWidth="1"/>
    <col min="12059" max="12059" width="14.5703125" style="3" customWidth="1"/>
    <col min="12060" max="12060" width="11.7109375" style="3" customWidth="1"/>
    <col min="12061" max="12289" width="9.140625" style="3"/>
    <col min="12290" max="12290" width="37.5703125" style="3" customWidth="1"/>
    <col min="12291" max="12312" width="12.140625" style="3" customWidth="1"/>
    <col min="12313" max="12313" width="13" style="3" customWidth="1"/>
    <col min="12314" max="12314" width="15.85546875" style="3" customWidth="1"/>
    <col min="12315" max="12315" width="14.5703125" style="3" customWidth="1"/>
    <col min="12316" max="12316" width="11.7109375" style="3" customWidth="1"/>
    <col min="12317" max="12545" width="9.140625" style="3"/>
    <col min="12546" max="12546" width="37.5703125" style="3" customWidth="1"/>
    <col min="12547" max="12568" width="12.140625" style="3" customWidth="1"/>
    <col min="12569" max="12569" width="13" style="3" customWidth="1"/>
    <col min="12570" max="12570" width="15.85546875" style="3" customWidth="1"/>
    <col min="12571" max="12571" width="14.5703125" style="3" customWidth="1"/>
    <col min="12572" max="12572" width="11.7109375" style="3" customWidth="1"/>
    <col min="12573" max="12801" width="9.140625" style="3"/>
    <col min="12802" max="12802" width="37.5703125" style="3" customWidth="1"/>
    <col min="12803" max="12824" width="12.140625" style="3" customWidth="1"/>
    <col min="12825" max="12825" width="13" style="3" customWidth="1"/>
    <col min="12826" max="12826" width="15.85546875" style="3" customWidth="1"/>
    <col min="12827" max="12827" width="14.5703125" style="3" customWidth="1"/>
    <col min="12828" max="12828" width="11.7109375" style="3" customWidth="1"/>
    <col min="12829" max="13057" width="9.140625" style="3"/>
    <col min="13058" max="13058" width="37.5703125" style="3" customWidth="1"/>
    <col min="13059" max="13080" width="12.140625" style="3" customWidth="1"/>
    <col min="13081" max="13081" width="13" style="3" customWidth="1"/>
    <col min="13082" max="13082" width="15.85546875" style="3" customWidth="1"/>
    <col min="13083" max="13083" width="14.5703125" style="3" customWidth="1"/>
    <col min="13084" max="13084" width="11.7109375" style="3" customWidth="1"/>
    <col min="13085" max="13313" width="9.140625" style="3"/>
    <col min="13314" max="13314" width="37.5703125" style="3" customWidth="1"/>
    <col min="13315" max="13336" width="12.140625" style="3" customWidth="1"/>
    <col min="13337" max="13337" width="13" style="3" customWidth="1"/>
    <col min="13338" max="13338" width="15.85546875" style="3" customWidth="1"/>
    <col min="13339" max="13339" width="14.5703125" style="3" customWidth="1"/>
    <col min="13340" max="13340" width="11.7109375" style="3" customWidth="1"/>
    <col min="13341" max="13569" width="9.140625" style="3"/>
    <col min="13570" max="13570" width="37.5703125" style="3" customWidth="1"/>
    <col min="13571" max="13592" width="12.140625" style="3" customWidth="1"/>
    <col min="13593" max="13593" width="13" style="3" customWidth="1"/>
    <col min="13594" max="13594" width="15.85546875" style="3" customWidth="1"/>
    <col min="13595" max="13595" width="14.5703125" style="3" customWidth="1"/>
    <col min="13596" max="13596" width="11.7109375" style="3" customWidth="1"/>
    <col min="13597" max="13825" width="9.140625" style="3"/>
    <col min="13826" max="13826" width="37.5703125" style="3" customWidth="1"/>
    <col min="13827" max="13848" width="12.140625" style="3" customWidth="1"/>
    <col min="13849" max="13849" width="13" style="3" customWidth="1"/>
    <col min="13850" max="13850" width="15.85546875" style="3" customWidth="1"/>
    <col min="13851" max="13851" width="14.5703125" style="3" customWidth="1"/>
    <col min="13852" max="13852" width="11.7109375" style="3" customWidth="1"/>
    <col min="13853" max="14081" width="9.140625" style="3"/>
    <col min="14082" max="14082" width="37.5703125" style="3" customWidth="1"/>
    <col min="14083" max="14104" width="12.140625" style="3" customWidth="1"/>
    <col min="14105" max="14105" width="13" style="3" customWidth="1"/>
    <col min="14106" max="14106" width="15.85546875" style="3" customWidth="1"/>
    <col min="14107" max="14107" width="14.5703125" style="3" customWidth="1"/>
    <col min="14108" max="14108" width="11.7109375" style="3" customWidth="1"/>
    <col min="14109" max="14337" width="9.140625" style="3"/>
    <col min="14338" max="14338" width="37.5703125" style="3" customWidth="1"/>
    <col min="14339" max="14360" width="12.140625" style="3" customWidth="1"/>
    <col min="14361" max="14361" width="13" style="3" customWidth="1"/>
    <col min="14362" max="14362" width="15.85546875" style="3" customWidth="1"/>
    <col min="14363" max="14363" width="14.5703125" style="3" customWidth="1"/>
    <col min="14364" max="14364" width="11.7109375" style="3" customWidth="1"/>
    <col min="14365" max="14593" width="9.140625" style="3"/>
    <col min="14594" max="14594" width="37.5703125" style="3" customWidth="1"/>
    <col min="14595" max="14616" width="12.140625" style="3" customWidth="1"/>
    <col min="14617" max="14617" width="13" style="3" customWidth="1"/>
    <col min="14618" max="14618" width="15.85546875" style="3" customWidth="1"/>
    <col min="14619" max="14619" width="14.5703125" style="3" customWidth="1"/>
    <col min="14620" max="14620" width="11.7109375" style="3" customWidth="1"/>
    <col min="14621" max="14849" width="9.140625" style="3"/>
    <col min="14850" max="14850" width="37.5703125" style="3" customWidth="1"/>
    <col min="14851" max="14872" width="12.140625" style="3" customWidth="1"/>
    <col min="14873" max="14873" width="13" style="3" customWidth="1"/>
    <col min="14874" max="14874" width="15.85546875" style="3" customWidth="1"/>
    <col min="14875" max="14875" width="14.5703125" style="3" customWidth="1"/>
    <col min="14876" max="14876" width="11.7109375" style="3" customWidth="1"/>
    <col min="14877" max="15105" width="9.140625" style="3"/>
    <col min="15106" max="15106" width="37.5703125" style="3" customWidth="1"/>
    <col min="15107" max="15128" width="12.140625" style="3" customWidth="1"/>
    <col min="15129" max="15129" width="13" style="3" customWidth="1"/>
    <col min="15130" max="15130" width="15.85546875" style="3" customWidth="1"/>
    <col min="15131" max="15131" width="14.5703125" style="3" customWidth="1"/>
    <col min="15132" max="15132" width="11.7109375" style="3" customWidth="1"/>
    <col min="15133" max="15361" width="9.140625" style="3"/>
    <col min="15362" max="15362" width="37.5703125" style="3" customWidth="1"/>
    <col min="15363" max="15384" width="12.140625" style="3" customWidth="1"/>
    <col min="15385" max="15385" width="13" style="3" customWidth="1"/>
    <col min="15386" max="15386" width="15.85546875" style="3" customWidth="1"/>
    <col min="15387" max="15387" width="14.5703125" style="3" customWidth="1"/>
    <col min="15388" max="15388" width="11.7109375" style="3" customWidth="1"/>
    <col min="15389" max="15617" width="9.140625" style="3"/>
    <col min="15618" max="15618" width="37.5703125" style="3" customWidth="1"/>
    <col min="15619" max="15640" width="12.140625" style="3" customWidth="1"/>
    <col min="15641" max="15641" width="13" style="3" customWidth="1"/>
    <col min="15642" max="15642" width="15.85546875" style="3" customWidth="1"/>
    <col min="15643" max="15643" width="14.5703125" style="3" customWidth="1"/>
    <col min="15644" max="15644" width="11.7109375" style="3" customWidth="1"/>
    <col min="15645" max="15873" width="9.140625" style="3"/>
    <col min="15874" max="15874" width="37.5703125" style="3" customWidth="1"/>
    <col min="15875" max="15896" width="12.140625" style="3" customWidth="1"/>
    <col min="15897" max="15897" width="13" style="3" customWidth="1"/>
    <col min="15898" max="15898" width="15.85546875" style="3" customWidth="1"/>
    <col min="15899" max="15899" width="14.5703125" style="3" customWidth="1"/>
    <col min="15900" max="15900" width="11.7109375" style="3" customWidth="1"/>
    <col min="15901" max="16129" width="9.140625" style="3"/>
    <col min="16130" max="16130" width="37.5703125" style="3" customWidth="1"/>
    <col min="16131" max="16152" width="12.140625" style="3" customWidth="1"/>
    <col min="16153" max="16153" width="13" style="3" customWidth="1"/>
    <col min="16154" max="16154" width="15.85546875" style="3" customWidth="1"/>
    <col min="16155" max="16155" width="14.5703125" style="3" customWidth="1"/>
    <col min="16156" max="16156" width="11.7109375" style="3" customWidth="1"/>
    <col min="16157" max="16384" width="9.140625" style="3"/>
  </cols>
  <sheetData>
    <row r="1" spans="1:31" ht="57.75" customHeight="1" x14ac:dyDescent="0.2">
      <c r="A1" s="39" t="str">
        <f>('[8]YARIŞMA BİLGİLERİ'!A2)</f>
        <v>Gençlik ve Spor Bakanlığı
Spor Genel Müdürlüğü
Spor Faaliyetleri Daire Başkanlığı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2"/>
      <c r="AB1" s="2"/>
      <c r="AC1" s="2"/>
    </row>
    <row r="2" spans="1:31" ht="27.75" customHeight="1" x14ac:dyDescent="0.2">
      <c r="A2" s="40" t="str">
        <f>'[8]YARIŞMA BİLGİLERİ'!F19</f>
        <v>SPORCU EĞİTİM MERKEZLERİ (SEM) İL SEÇMESİ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  <c r="AB2" s="4"/>
      <c r="AC2" s="4"/>
    </row>
    <row r="3" spans="1:31" ht="23.25" customHeight="1" x14ac:dyDescent="0.2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5"/>
      <c r="AB3" s="5"/>
      <c r="AC3" s="5"/>
    </row>
    <row r="4" spans="1:31" ht="23.25" customHeight="1" x14ac:dyDescent="0.2">
      <c r="A4" s="41" t="str">
        <f>'[8]YARIŞMA BİLGİLERİ'!F21</f>
        <v>2008 ERKEKLER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"/>
      <c r="AB4" s="5"/>
      <c r="AC4" s="5"/>
    </row>
    <row r="5" spans="1:31" ht="23.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42">
        <f ca="1">NOW()</f>
        <v>44714.409246990741</v>
      </c>
      <c r="Y5" s="42"/>
      <c r="Z5" s="42"/>
      <c r="AA5" s="7"/>
      <c r="AB5" s="5"/>
      <c r="AC5" s="5"/>
    </row>
    <row r="6" spans="1:31" ht="36.75" customHeight="1" x14ac:dyDescent="0.2">
      <c r="A6" s="37" t="s">
        <v>0</v>
      </c>
      <c r="B6" s="37" t="s">
        <v>17</v>
      </c>
      <c r="C6" s="46" t="s">
        <v>1</v>
      </c>
      <c r="D6" s="38" t="s">
        <v>2</v>
      </c>
      <c r="E6" s="38"/>
      <c r="F6" s="38" t="s">
        <v>10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38" t="s">
        <v>5</v>
      </c>
      <c r="O6" s="38"/>
      <c r="P6" s="38" t="s">
        <v>6</v>
      </c>
      <c r="Q6" s="38"/>
      <c r="R6" s="38" t="s">
        <v>16</v>
      </c>
      <c r="S6" s="38"/>
      <c r="T6" s="43" t="s">
        <v>15</v>
      </c>
      <c r="U6" s="44"/>
      <c r="V6" s="43" t="s">
        <v>11</v>
      </c>
      <c r="W6" s="44"/>
      <c r="X6" s="38" t="s">
        <v>3</v>
      </c>
      <c r="Y6" s="38"/>
      <c r="Z6" s="45" t="s">
        <v>18</v>
      </c>
      <c r="AA6" s="9"/>
      <c r="AB6" s="9"/>
      <c r="AC6" s="9"/>
      <c r="AD6" s="9"/>
      <c r="AE6" s="9"/>
    </row>
    <row r="7" spans="1:31" ht="27" customHeight="1" x14ac:dyDescent="0.2">
      <c r="A7" s="37"/>
      <c r="B7" s="37"/>
      <c r="C7" s="47"/>
      <c r="D7" s="10" t="s">
        <v>8</v>
      </c>
      <c r="E7" s="11" t="s">
        <v>9</v>
      </c>
      <c r="F7" s="10" t="s">
        <v>8</v>
      </c>
      <c r="G7" s="11" t="s">
        <v>9</v>
      </c>
      <c r="H7" s="10" t="s">
        <v>8</v>
      </c>
      <c r="I7" s="11" t="s">
        <v>9</v>
      </c>
      <c r="J7" s="10" t="s">
        <v>8</v>
      </c>
      <c r="K7" s="11" t="s">
        <v>9</v>
      </c>
      <c r="L7" s="10" t="s">
        <v>8</v>
      </c>
      <c r="M7" s="11" t="s">
        <v>9</v>
      </c>
      <c r="N7" s="10" t="s">
        <v>8</v>
      </c>
      <c r="O7" s="11" t="s">
        <v>9</v>
      </c>
      <c r="P7" s="10" t="s">
        <v>8</v>
      </c>
      <c r="Q7" s="11" t="s">
        <v>9</v>
      </c>
      <c r="R7" s="10" t="s">
        <v>8</v>
      </c>
      <c r="S7" s="11" t="s">
        <v>9</v>
      </c>
      <c r="T7" s="10" t="s">
        <v>8</v>
      </c>
      <c r="U7" s="11" t="s">
        <v>9</v>
      </c>
      <c r="V7" s="10" t="s">
        <v>8</v>
      </c>
      <c r="W7" s="11" t="s">
        <v>9</v>
      </c>
      <c r="X7" s="10" t="s">
        <v>8</v>
      </c>
      <c r="Y7" s="11" t="s">
        <v>9</v>
      </c>
      <c r="Z7" s="45"/>
      <c r="AA7" s="9"/>
      <c r="AB7" s="9"/>
      <c r="AC7" s="9"/>
      <c r="AD7" s="9"/>
      <c r="AE7" s="9"/>
    </row>
    <row r="8" spans="1:31" ht="31.5" customHeight="1" x14ac:dyDescent="0.2">
      <c r="A8" s="12">
        <v>1</v>
      </c>
      <c r="B8" s="49" t="s">
        <v>43</v>
      </c>
      <c r="C8" s="29" t="s">
        <v>20</v>
      </c>
      <c r="D8" s="13">
        <f>IF(ISERROR(VLOOKUP(B8,'[8]60m.'!$D$8:$F$965,3,0)),"",(VLOOKUP(B8,'[8]60m.'!$D$8:$H$965,3,0)))</f>
        <v>824</v>
      </c>
      <c r="E8" s="14">
        <f>IF(ISERROR(VLOOKUP(B8,'[8]60m.'!$D$8:$G$965,4,0)),"",(VLOOKUP(B8,'[8]60m.'!$D$8:$G$965,4,0)))</f>
        <v>81</v>
      </c>
      <c r="F8" s="15" t="str">
        <f>IF(ISERROR(VLOOKUP(B8,'[8]100m.Eng'!$D$8:$G$935,3,0)),"",(VLOOKUP(B8,'[8]100m.Eng'!$D$8:$G$935,3,0)))</f>
        <v/>
      </c>
      <c r="G8" s="16" t="str">
        <f>IF(ISERROR(VLOOKUP(B8,'[8]100m.Eng'!$D$8:$G$935,4,0)),"",(VLOOKUP(B8,'[8]100m.Eng'!$D$8:$G$935,4,0)))</f>
        <v/>
      </c>
      <c r="H8" s="17" t="str">
        <f>IF(ISERROR(VLOOKUP(B8,'[8]2000m.'!$D$8:$G$947,3,0)),"",(VLOOKUP(B8,'[8]2000m.'!$D$8:$G$947,3,0)))</f>
        <v/>
      </c>
      <c r="I8" s="14" t="str">
        <f>IF(ISERROR(VLOOKUP(B8,'[8]2000m.'!$D$8:$G$947,4,0)),"",(VLOOKUP(B8,'[8]2000m.'!$D$8:$G$947,4,0)))</f>
        <v/>
      </c>
      <c r="J8" s="15">
        <f>IF(ISERROR(VLOOKUP(B8,[8]Gülle!$E$8:$K$942,6,0)),"",(VLOOKUP(B8,[8]Gülle!$E$8:$K$942,6,0)))</f>
        <v>863</v>
      </c>
      <c r="K8" s="16">
        <f>IF(ISERROR(VLOOKUP(B8,[8]Gülle!$E$8:$K$942,7,0)),"",(VLOOKUP(B8,[8]Gülle!$E$8:$K$942,7,0)))</f>
        <v>51</v>
      </c>
      <c r="L8" s="13" t="str">
        <f>IF(ISERROR(VLOOKUP(B8,[8]Disk!$E$8:$K$947,6,0)),"",(VLOOKUP(B8,[8]Disk!$E$8:$K$947,6,0)))</f>
        <v/>
      </c>
      <c r="M8" s="14" t="str">
        <f>IF(ISERROR(VLOOKUP(B8,[8]Disk!$E$8:$K$947,7,0)),"",(VLOOKUP(B8,[8]Disk!$E$8:$K$947,7,0)))</f>
        <v/>
      </c>
      <c r="N8" s="15">
        <f>IF(ISERROR(VLOOKUP(B8,[8]Uzun!$E$8:$J$995,6,0)),"",(VLOOKUP(B8,[8]Uzun!$E$8:$J$995,6,0)))</f>
        <v>477</v>
      </c>
      <c r="O8" s="16">
        <f>IF(ISERROR(VLOOKUP(B8,[8]Uzun!$E$8:$K$996,7,0)),"",(VLOOKUP(B8,[8]Uzun!$E$8:$K$996,7,0)))</f>
        <v>59</v>
      </c>
      <c r="P8" s="13" t="str">
        <f>IF(ISERROR(VLOOKUP(B8,[8]Yüksek!$E$8:$BA$1000,48,0)),"",(VLOOKUP(B8,[8]Yüksek!$E$8:$BA$1000,48,0)))</f>
        <v/>
      </c>
      <c r="Q8" s="14" t="str">
        <f>IF(ISERROR(VLOOKUP(B8,[8]Yüksek!$E$8:$BA$1000,49,0)),"",(VLOOKUP(B8,[8]Yüksek!$E$8:$BA$1000,49,0)))</f>
        <v/>
      </c>
      <c r="R8" s="15" t="str">
        <f>IF(ISERROR(VLOOKUP(B8,[8]Çekiç!$E$8:$K$942,6,0)),"",(VLOOKUP(B8,[8]Çekiç!$E$8:$K$942,6,0)))</f>
        <v/>
      </c>
      <c r="S8" s="16" t="str">
        <f>IF(ISERROR(VLOOKUP(B8,[8]Çekiç!$E$8:$K$942,7,0)),"",(VLOOKUP(B8,[8]Çekiç!$E$8:$K$942,7,0)))</f>
        <v/>
      </c>
      <c r="T8" s="13" t="str">
        <f>IF(ISERROR(VLOOKUP(B8,[8]Cirit!$E$8:$J$995,6,0)),"",(VLOOKUP(B8,[8]Cirit!$E$8:$J$995,6,0)))</f>
        <v/>
      </c>
      <c r="U8" s="14" t="str">
        <f>IF(ISERROR(VLOOKUP(B8,[8]Cirit!$E$8:$K$995,7,0)),"",(VLOOKUP(B8,[8]Cirit!$E$8:$K$995,7,0)))</f>
        <v/>
      </c>
      <c r="V8" s="20" t="str">
        <f>IF(ISERROR(VLOOKUP(B8,'[8]800m.'!$D$8:$F$984,3,0)),"",(VLOOKUP(B8,'[8]800m.'!$D$8:$H$984,3,0)))</f>
        <v/>
      </c>
      <c r="W8" s="16" t="str">
        <f>IF(ISERROR(VLOOKUP(B8,'[8]800m.'!$D$8:$G$984,4,0)),"",(VLOOKUP(B8,'[8]800m.'!$D$8:$G$984,4,0)))</f>
        <v/>
      </c>
      <c r="X8" s="13" t="str">
        <f>IF(ISERROR(VLOOKUP(B8,'[8]80m.'!$D$8:$G$935,3,0)),"",(VLOOKUP(B8,'[8]80m.'!$D$8:$G$935,3,0)))</f>
        <v/>
      </c>
      <c r="Y8" s="14" t="str">
        <f>IF(ISERROR(VLOOKUP(B8,'[8]80m.'!$D$8:$G$935,4,0)),"",(VLOOKUP(B8,'[8]80m.'!$D$8:$G$935,4,0)))</f>
        <v/>
      </c>
      <c r="Z8" s="21">
        <f t="shared" ref="Z8:Z13" si="0">SUM(E8,G8,I8,K8,M8,O8,Q8,U8,W8,Y8)</f>
        <v>191</v>
      </c>
      <c r="AA8" s="9"/>
      <c r="AB8" s="9"/>
      <c r="AC8" s="9"/>
      <c r="AD8" s="9"/>
      <c r="AE8" s="9"/>
    </row>
    <row r="9" spans="1:31" ht="31.5" customHeight="1" x14ac:dyDescent="0.2">
      <c r="A9" s="12">
        <v>2</v>
      </c>
      <c r="B9" s="50" t="s">
        <v>44</v>
      </c>
      <c r="C9" s="29" t="s">
        <v>20</v>
      </c>
      <c r="D9" s="13" t="str">
        <f>IF(ISERROR(VLOOKUP(B9,'[8]60m.'!$D$8:$F$965,3,0)),"",(VLOOKUP(B9,'[8]60m.'!$D$8:$H$965,3,0)))</f>
        <v/>
      </c>
      <c r="E9" s="14" t="str">
        <f>IF(ISERROR(VLOOKUP(B9,'[8]60m.'!$D$8:$G$965,4,0)),"",(VLOOKUP(B9,'[8]60m.'!$D$8:$G$965,4,0)))</f>
        <v/>
      </c>
      <c r="F9" s="15" t="str">
        <f>IF(ISERROR(VLOOKUP(B9,'[8]100m.Eng'!$D$8:$G$935,3,0)),"",(VLOOKUP(B9,'[8]100m.Eng'!$D$8:$G$935,3,0)))</f>
        <v/>
      </c>
      <c r="G9" s="16" t="str">
        <f>IF(ISERROR(VLOOKUP(B9,'[8]100m.Eng'!$D$8:$G$935,4,0)),"",(VLOOKUP(B9,'[8]100m.Eng'!$D$8:$G$935,4,0)))</f>
        <v/>
      </c>
      <c r="H9" s="17" t="str">
        <f>IF(ISERROR(VLOOKUP(B9,'[8]2000m.'!$D$8:$G$947,3,0)),"",(VLOOKUP(B9,'[8]2000m.'!$D$8:$G$947,3,0)))</f>
        <v/>
      </c>
      <c r="I9" s="14" t="str">
        <f>IF(ISERROR(VLOOKUP(B9,'[8]2000m.'!$D$8:$G$947,4,0)),"",(VLOOKUP(B9,'[8]2000m.'!$D$8:$G$947,4,0)))</f>
        <v/>
      </c>
      <c r="J9" s="15">
        <f>IF(ISERROR(VLOOKUP(B9,[8]Gülle!$E$8:$K$942,6,0)),"",(VLOOKUP(B9,[8]Gülle!$E$8:$K$942,6,0)))</f>
        <v>685</v>
      </c>
      <c r="K9" s="16">
        <f>IF(ISERROR(VLOOKUP(B9,[8]Gülle!$E$8:$K$942,7,0)),"",(VLOOKUP(B9,[8]Gülle!$E$8:$K$942,7,0)))</f>
        <v>39</v>
      </c>
      <c r="L9" s="13" t="str">
        <f>IF(ISERROR(VLOOKUP(B9,[8]Disk!$E$8:$K$947,6,0)),"",(VLOOKUP(B9,[8]Disk!$E$8:$K$947,6,0)))</f>
        <v/>
      </c>
      <c r="M9" s="14" t="str">
        <f>IF(ISERROR(VLOOKUP(B9,[8]Disk!$E$8:$K$947,7,0)),"",(VLOOKUP(B9,[8]Disk!$E$8:$K$947,7,0)))</f>
        <v/>
      </c>
      <c r="N9" s="15">
        <f>IF(ISERROR(VLOOKUP(B9,[8]Uzun!$E$8:$J$995,6,0)),"",(VLOOKUP(B9,[8]Uzun!$E$8:$J$995,6,0)))</f>
        <v>516</v>
      </c>
      <c r="O9" s="16">
        <f>IF(ISERROR(VLOOKUP(B9,[8]Uzun!$E$8:$K$996,7,0)),"",(VLOOKUP(B9,[8]Uzun!$E$8:$K$996,7,0)))</f>
        <v>69</v>
      </c>
      <c r="P9" s="13" t="str">
        <f>IF(ISERROR(VLOOKUP(B9,[8]Yüksek!$E$8:$BA$1000,48,0)),"",(VLOOKUP(B9,[8]Yüksek!$E$8:$BA$1000,48,0)))</f>
        <v/>
      </c>
      <c r="Q9" s="14" t="str">
        <f>IF(ISERROR(VLOOKUP(B9,[8]Yüksek!$E$8:$BA$1000,49,0)),"",(VLOOKUP(B9,[8]Yüksek!$E$8:$BA$1000,49,0)))</f>
        <v/>
      </c>
      <c r="R9" s="15" t="str">
        <f>IF(ISERROR(VLOOKUP(B9,[8]Çekiç!$E$8:$K$942,6,0)),"",(VLOOKUP(B9,[8]Çekiç!$E$8:$K$942,6,0)))</f>
        <v/>
      </c>
      <c r="S9" s="16" t="str">
        <f>IF(ISERROR(VLOOKUP(B9,[8]Çekiç!$E$8:$K$942,7,0)),"",(VLOOKUP(B9,[8]Çekiç!$E$8:$K$942,7,0)))</f>
        <v/>
      </c>
      <c r="T9" s="13" t="str">
        <f>IF(ISERROR(VLOOKUP(B9,[8]Cirit!$E$8:$J$995,6,0)),"",(VLOOKUP(B9,[8]Cirit!$E$8:$J$995,6,0)))</f>
        <v/>
      </c>
      <c r="U9" s="14" t="str">
        <f>IF(ISERROR(VLOOKUP(B9,[8]Cirit!$E$8:$K$995,7,0)),"",(VLOOKUP(B9,[8]Cirit!$E$8:$K$995,7,0)))</f>
        <v/>
      </c>
      <c r="V9" s="20" t="str">
        <f>IF(ISERROR(VLOOKUP(B9,'[8]800m.'!$D$8:$F$984,3,0)),"",(VLOOKUP(B9,'[8]800m.'!$D$8:$H$984,3,0)))</f>
        <v/>
      </c>
      <c r="W9" s="16" t="str">
        <f>IF(ISERROR(VLOOKUP(B9,'[8]800m.'!$D$8:$G$984,4,0)),"",(VLOOKUP(B9,'[8]800m.'!$D$8:$G$984,4,0)))</f>
        <v/>
      </c>
      <c r="X9" s="13">
        <f>IF(ISERROR(VLOOKUP(B9,'[8]80m.'!$D$8:$G$935,3,0)),"",(VLOOKUP(B9,'[8]80m.'!$D$8:$G$935,3,0)))</f>
        <v>1067</v>
      </c>
      <c r="Y9" s="14">
        <f>IF(ISERROR(VLOOKUP(B9,'[8]80m.'!$D$8:$G$935,4,0)),"",(VLOOKUP(B9,'[8]80m.'!$D$8:$G$935,4,0)))</f>
        <v>76</v>
      </c>
      <c r="Z9" s="21">
        <f t="shared" si="0"/>
        <v>184</v>
      </c>
      <c r="AA9" s="9"/>
      <c r="AB9" s="9"/>
      <c r="AC9" s="9"/>
      <c r="AD9" s="9"/>
      <c r="AE9" s="9"/>
    </row>
    <row r="10" spans="1:31" ht="31.5" customHeight="1" x14ac:dyDescent="0.2">
      <c r="A10" s="12">
        <v>3</v>
      </c>
      <c r="B10" s="49" t="s">
        <v>45</v>
      </c>
      <c r="C10" s="29" t="s">
        <v>20</v>
      </c>
      <c r="D10" s="13">
        <f>IF(ISERROR(VLOOKUP(B10,'[8]60m.'!$D$8:$F$965,3,0)),"",(VLOOKUP(B10,'[8]60m.'!$D$8:$H$965,3,0)))</f>
        <v>858</v>
      </c>
      <c r="E10" s="14">
        <f>IF(ISERROR(VLOOKUP(B10,'[8]60m.'!$D$8:$G$965,4,0)),"",(VLOOKUP(B10,'[8]60m.'!$D$8:$G$965,4,0)))</f>
        <v>74</v>
      </c>
      <c r="F10" s="15" t="str">
        <f>IF(ISERROR(VLOOKUP(B10,'[8]100m.Eng'!$D$8:$G$935,3,0)),"",(VLOOKUP(B10,'[8]100m.Eng'!$D$8:$G$935,3,0)))</f>
        <v/>
      </c>
      <c r="G10" s="16" t="str">
        <f>IF(ISERROR(VLOOKUP(B10,'[8]100m.Eng'!$D$8:$G$935,4,0)),"",(VLOOKUP(B10,'[8]100m.Eng'!$D$8:$G$935,4,0)))</f>
        <v/>
      </c>
      <c r="H10" s="17" t="str">
        <f>IF(ISERROR(VLOOKUP(B10,'[8]2000m.'!$D$8:$G$947,3,0)),"",(VLOOKUP(B10,'[8]2000m.'!$D$8:$G$947,3,0)))</f>
        <v/>
      </c>
      <c r="I10" s="14" t="str">
        <f>IF(ISERROR(VLOOKUP(B10,'[8]2000m.'!$D$8:$G$947,4,0)),"",(VLOOKUP(B10,'[8]2000m.'!$D$8:$G$947,4,0)))</f>
        <v/>
      </c>
      <c r="J10" s="15">
        <f>IF(ISERROR(VLOOKUP(B10,[8]Gülle!$E$8:$K$942,6,0)),"",(VLOOKUP(B10,[8]Gülle!$E$8:$K$942,6,0)))</f>
        <v>684</v>
      </c>
      <c r="K10" s="16">
        <f>IF(ISERROR(VLOOKUP(B10,[8]Gülle!$E$8:$K$942,7,0)),"",(VLOOKUP(B10,[8]Gülle!$E$8:$K$942,7,0)))</f>
        <v>39</v>
      </c>
      <c r="L10" s="13" t="str">
        <f>IF(ISERROR(VLOOKUP(B10,[8]Disk!$E$8:$K$947,6,0)),"",(VLOOKUP(B10,[8]Disk!$E$8:$K$947,6,0)))</f>
        <v/>
      </c>
      <c r="M10" s="14" t="str">
        <f>IF(ISERROR(VLOOKUP(B10,[8]Disk!$E$8:$K$947,7,0)),"",(VLOOKUP(B10,[8]Disk!$E$8:$K$947,7,0)))</f>
        <v/>
      </c>
      <c r="N10" s="15">
        <f>IF(ISERROR(VLOOKUP(B10,[8]Uzun!$E$8:$J$995,6,0)),"",(VLOOKUP(B10,[8]Uzun!$E$8:$J$995,6,0)))</f>
        <v>471</v>
      </c>
      <c r="O10" s="16">
        <f>IF(ISERROR(VLOOKUP(B10,[8]Uzun!$E$8:$K$996,7,0)),"",(VLOOKUP(B10,[8]Uzun!$E$8:$K$996,7,0)))</f>
        <v>57</v>
      </c>
      <c r="P10" s="13" t="str">
        <f>IF(ISERROR(VLOOKUP(B10,[8]Yüksek!$E$8:$BA$1000,48,0)),"",(VLOOKUP(B10,[8]Yüksek!$E$8:$BA$1000,48,0)))</f>
        <v/>
      </c>
      <c r="Q10" s="14" t="str">
        <f>IF(ISERROR(VLOOKUP(B10,[8]Yüksek!$E$8:$BA$1000,49,0)),"",(VLOOKUP(B10,[8]Yüksek!$E$8:$BA$1000,49,0)))</f>
        <v/>
      </c>
      <c r="R10" s="15" t="str">
        <f>IF(ISERROR(VLOOKUP(B10,[8]Çekiç!$E$8:$K$942,6,0)),"",(VLOOKUP(B10,[8]Çekiç!$E$8:$K$942,6,0)))</f>
        <v/>
      </c>
      <c r="S10" s="16" t="str">
        <f>IF(ISERROR(VLOOKUP(B10,[8]Çekiç!$E$8:$K$942,7,0)),"",(VLOOKUP(B10,[8]Çekiç!$E$8:$K$942,7,0)))</f>
        <v/>
      </c>
      <c r="T10" s="13" t="str">
        <f>IF(ISERROR(VLOOKUP(B10,[8]Cirit!$E$8:$J$995,6,0)),"",(VLOOKUP(B10,[8]Cirit!$E$8:$J$995,6,0)))</f>
        <v/>
      </c>
      <c r="U10" s="14" t="str">
        <f>IF(ISERROR(VLOOKUP(B10,[8]Cirit!$E$8:$K$995,7,0)),"",(VLOOKUP(B10,[8]Cirit!$E$8:$K$995,7,0)))</f>
        <v/>
      </c>
      <c r="V10" s="20" t="str">
        <f>IF(ISERROR(VLOOKUP(B10,'[8]800m.'!$D$8:$F$984,3,0)),"",(VLOOKUP(B10,'[8]800m.'!$D$8:$H$984,3,0)))</f>
        <v/>
      </c>
      <c r="W10" s="16" t="str">
        <f>IF(ISERROR(VLOOKUP(B10,'[8]800m.'!$D$8:$G$984,4,0)),"",(VLOOKUP(B10,'[8]800m.'!$D$8:$G$984,4,0)))</f>
        <v/>
      </c>
      <c r="X10" s="13" t="str">
        <f>IF(ISERROR(VLOOKUP(B10,'[8]80m.'!$D$8:$G$935,3,0)),"",(VLOOKUP(B10,'[8]80m.'!$D$8:$G$935,3,0)))</f>
        <v/>
      </c>
      <c r="Y10" s="14" t="str">
        <f>IF(ISERROR(VLOOKUP(B10,'[8]80m.'!$D$8:$G$935,4,0)),"",(VLOOKUP(B10,'[8]80m.'!$D$8:$G$935,4,0)))</f>
        <v/>
      </c>
      <c r="Z10" s="21">
        <f t="shared" si="0"/>
        <v>170</v>
      </c>
      <c r="AA10" s="9"/>
      <c r="AB10" s="9"/>
      <c r="AC10" s="9"/>
      <c r="AD10" s="9"/>
      <c r="AE10" s="9"/>
    </row>
    <row r="11" spans="1:31" ht="31.5" customHeight="1" x14ac:dyDescent="0.2">
      <c r="A11" s="12">
        <v>4</v>
      </c>
      <c r="B11" s="50" t="s">
        <v>39</v>
      </c>
      <c r="C11" s="29" t="s">
        <v>20</v>
      </c>
      <c r="D11" s="13" t="str">
        <f>IF(ISERROR(VLOOKUP(B11,'[8]60m.'!$D$8:$F$965,3,0)),"",(VLOOKUP(B11,'[8]60m.'!$D$8:$H$965,3,0)))</f>
        <v/>
      </c>
      <c r="E11" s="14" t="str">
        <f>IF(ISERROR(VLOOKUP(B11,'[8]60m.'!$D$8:$G$965,4,0)),"",(VLOOKUP(B11,'[8]60m.'!$D$8:$G$965,4,0)))</f>
        <v/>
      </c>
      <c r="F11" s="15" t="str">
        <f>IF(ISERROR(VLOOKUP(B11,'[8]100m.Eng'!$D$8:$G$935,3,0)),"",(VLOOKUP(B11,'[8]100m.Eng'!$D$8:$G$935,3,0)))</f>
        <v/>
      </c>
      <c r="G11" s="16" t="str">
        <f>IF(ISERROR(VLOOKUP(B11,'[8]100m.Eng'!$D$8:$G$935,4,0)),"",(VLOOKUP(B11,'[8]100m.Eng'!$D$8:$G$935,4,0)))</f>
        <v/>
      </c>
      <c r="H11" s="17" t="str">
        <f>IF(ISERROR(VLOOKUP(B11,'[8]2000m.'!$D$8:$G$947,3,0)),"",(VLOOKUP(B11,'[8]2000m.'!$D$8:$G$947,3,0)))</f>
        <v/>
      </c>
      <c r="I11" s="14" t="str">
        <f>IF(ISERROR(VLOOKUP(B11,'[8]2000m.'!$D$8:$G$947,4,0)),"",(VLOOKUP(B11,'[8]2000m.'!$D$8:$G$947,4,0)))</f>
        <v/>
      </c>
      <c r="J11" s="15">
        <f>IF(ISERROR(VLOOKUP(B11,[8]Gülle!$E$8:$K$942,6,0)),"",(VLOOKUP(B11,[8]Gülle!$E$8:$K$942,6,0)))</f>
        <v>815</v>
      </c>
      <c r="K11" s="16">
        <f>IF(ISERROR(VLOOKUP(B11,[8]Gülle!$E$8:$K$942,7,0)),"",(VLOOKUP(B11,[8]Gülle!$E$8:$K$942,7,0)))</f>
        <v>48</v>
      </c>
      <c r="L11" s="13" t="str">
        <f>IF(ISERROR(VLOOKUP(B11,[8]Disk!$E$8:$K$947,6,0)),"",(VLOOKUP(B11,[8]Disk!$E$8:$K$947,6,0)))</f>
        <v/>
      </c>
      <c r="M11" s="14" t="str">
        <f>IF(ISERROR(VLOOKUP(B11,[8]Disk!$E$8:$K$947,7,0)),"",(VLOOKUP(B11,[8]Disk!$E$8:$K$947,7,0)))</f>
        <v/>
      </c>
      <c r="N11" s="15">
        <f>IF(ISERROR(VLOOKUP(B11,[8]Uzun!$E$8:$J$995,6,0)),"",(VLOOKUP(B11,[8]Uzun!$E$8:$J$995,6,0)))</f>
        <v>413</v>
      </c>
      <c r="O11" s="16">
        <f>IF(ISERROR(VLOOKUP(B11,[8]Uzun!$E$8:$K$996,7,0)),"",(VLOOKUP(B11,[8]Uzun!$E$8:$K$996,7,0)))</f>
        <v>43</v>
      </c>
      <c r="P11" s="13" t="str">
        <f>IF(ISERROR(VLOOKUP(B11,[8]Yüksek!$E$8:$BA$1000,48,0)),"",(VLOOKUP(B11,[8]Yüksek!$E$8:$BA$1000,48,0)))</f>
        <v/>
      </c>
      <c r="Q11" s="14" t="str">
        <f>IF(ISERROR(VLOOKUP(B11,[8]Yüksek!$E$8:$BA$1000,49,0)),"",(VLOOKUP(B11,[8]Yüksek!$E$8:$BA$1000,49,0)))</f>
        <v/>
      </c>
      <c r="R11" s="15" t="str">
        <f>IF(ISERROR(VLOOKUP(B11,[8]Çekiç!$E$8:$K$942,6,0)),"",(VLOOKUP(B11,[8]Çekiç!$E$8:$K$942,6,0)))</f>
        <v/>
      </c>
      <c r="S11" s="16" t="str">
        <f>IF(ISERROR(VLOOKUP(B11,[8]Çekiç!$E$8:$K$942,7,0)),"",(VLOOKUP(B11,[8]Çekiç!$E$8:$K$942,7,0)))</f>
        <v/>
      </c>
      <c r="T11" s="13" t="str">
        <f>IF(ISERROR(VLOOKUP(B11,[8]Cirit!$E$8:$J$995,6,0)),"",(VLOOKUP(B11,[8]Cirit!$E$8:$J$995,6,0)))</f>
        <v/>
      </c>
      <c r="U11" s="14" t="str">
        <f>IF(ISERROR(VLOOKUP(B11,[8]Cirit!$E$8:$K$995,7,0)),"",(VLOOKUP(B11,[8]Cirit!$E$8:$K$995,7,0)))</f>
        <v/>
      </c>
      <c r="V11" s="20" t="str">
        <f>IF(ISERROR(VLOOKUP(B11,'[8]800m.'!$D$8:$F$984,3,0)),"",(VLOOKUP(B11,'[8]800m.'!$D$8:$H$984,3,0)))</f>
        <v/>
      </c>
      <c r="W11" s="16" t="str">
        <f>IF(ISERROR(VLOOKUP(B11,'[8]800m.'!$D$8:$G$984,4,0)),"",(VLOOKUP(B11,'[8]800m.'!$D$8:$G$984,4,0)))</f>
        <v/>
      </c>
      <c r="X11" s="13">
        <f>IF(ISERROR(VLOOKUP(B11,'[8]80m.'!$D$8:$G$935,3,0)),"",(VLOOKUP(B11,'[8]80m.'!$D$8:$G$935,3,0)))</f>
        <v>1253</v>
      </c>
      <c r="Y11" s="14">
        <f>IF(ISERROR(VLOOKUP(B11,'[8]80m.'!$D$8:$G$935,4,0)),"",(VLOOKUP(B11,'[8]80m.'!$D$8:$G$935,4,0)))</f>
        <v>39</v>
      </c>
      <c r="Z11" s="21">
        <f t="shared" si="0"/>
        <v>130</v>
      </c>
      <c r="AA11" s="9"/>
      <c r="AB11" s="9"/>
      <c r="AC11" s="9"/>
      <c r="AD11" s="9"/>
      <c r="AE11" s="9"/>
    </row>
    <row r="12" spans="1:31" ht="31.5" customHeight="1" x14ac:dyDescent="0.2">
      <c r="A12" s="12">
        <v>5</v>
      </c>
      <c r="B12" s="50" t="s">
        <v>46</v>
      </c>
      <c r="C12" s="29" t="s">
        <v>20</v>
      </c>
      <c r="D12" s="13" t="str">
        <f>IF(ISERROR(VLOOKUP(B12,'[8]60m.'!$D$8:$F$965,3,0)),"",(VLOOKUP(B12,'[8]60m.'!$D$8:$H$965,3,0)))</f>
        <v/>
      </c>
      <c r="E12" s="14" t="str">
        <f>IF(ISERROR(VLOOKUP(B12,'[8]60m.'!$D$8:$G$965,4,0)),"",(VLOOKUP(B12,'[8]60m.'!$D$8:$G$965,4,0)))</f>
        <v/>
      </c>
      <c r="F12" s="15" t="str">
        <f>IF(ISERROR(VLOOKUP(B12,'[8]100m.Eng'!$D$8:$G$935,3,0)),"",(VLOOKUP(B12,'[8]100m.Eng'!$D$8:$G$935,3,0)))</f>
        <v/>
      </c>
      <c r="G12" s="16" t="str">
        <f>IF(ISERROR(VLOOKUP(B12,'[8]100m.Eng'!$D$8:$G$935,4,0)),"",(VLOOKUP(B12,'[8]100m.Eng'!$D$8:$G$935,4,0)))</f>
        <v/>
      </c>
      <c r="H12" s="17" t="str">
        <f>IF(ISERROR(VLOOKUP(B12,'[8]2000m.'!$D$8:$G$947,3,0)),"",(VLOOKUP(B12,'[8]2000m.'!$D$8:$G$947,3,0)))</f>
        <v/>
      </c>
      <c r="I12" s="14" t="str">
        <f>IF(ISERROR(VLOOKUP(B12,'[8]2000m.'!$D$8:$G$947,4,0)),"",(VLOOKUP(B12,'[8]2000m.'!$D$8:$G$947,4,0)))</f>
        <v/>
      </c>
      <c r="J12" s="15">
        <f>IF(ISERROR(VLOOKUP(B12,[8]Gülle!$E$8:$K$942,6,0)),"",(VLOOKUP(B12,[8]Gülle!$E$8:$K$942,6,0)))</f>
        <v>583</v>
      </c>
      <c r="K12" s="16">
        <f>IF(ISERROR(VLOOKUP(B12,[8]Gülle!$E$8:$K$942,7,0)),"",(VLOOKUP(B12,[8]Gülle!$E$8:$K$942,7,0)))</f>
        <v>32</v>
      </c>
      <c r="L12" s="13" t="str">
        <f>IF(ISERROR(VLOOKUP(B12,[8]Disk!$E$8:$K$947,6,0)),"",(VLOOKUP(B12,[8]Disk!$E$8:$K$947,6,0)))</f>
        <v/>
      </c>
      <c r="M12" s="14" t="str">
        <f>IF(ISERROR(VLOOKUP(B12,[8]Disk!$E$8:$K$947,7,0)),"",(VLOOKUP(B12,[8]Disk!$E$8:$K$947,7,0)))</f>
        <v/>
      </c>
      <c r="N12" s="15">
        <f>IF(ISERROR(VLOOKUP(B12,[8]Uzun!$E$8:$J$995,6,0)),"",(VLOOKUP(B12,[8]Uzun!$E$8:$J$995,6,0)))</f>
        <v>407</v>
      </c>
      <c r="O12" s="16">
        <f>IF(ISERROR(VLOOKUP(B12,[8]Uzun!$E$8:$K$996,7,0)),"",(VLOOKUP(B12,[8]Uzun!$E$8:$K$996,7,0)))</f>
        <v>41</v>
      </c>
      <c r="P12" s="13" t="str">
        <f>IF(ISERROR(VLOOKUP(B12,[8]Yüksek!$E$8:$BA$1000,48,0)),"",(VLOOKUP(B12,[8]Yüksek!$E$8:$BA$1000,48,0)))</f>
        <v/>
      </c>
      <c r="Q12" s="14" t="str">
        <f>IF(ISERROR(VLOOKUP(B12,[8]Yüksek!$E$8:$BA$1000,49,0)),"",(VLOOKUP(B12,[8]Yüksek!$E$8:$BA$1000,49,0)))</f>
        <v/>
      </c>
      <c r="R12" s="15" t="str">
        <f>IF(ISERROR(VLOOKUP(B12,[8]Çekiç!$E$8:$K$942,6,0)),"",(VLOOKUP(B12,[8]Çekiç!$E$8:$K$942,6,0)))</f>
        <v/>
      </c>
      <c r="S12" s="16" t="str">
        <f>IF(ISERROR(VLOOKUP(B12,[8]Çekiç!$E$8:$K$942,7,0)),"",(VLOOKUP(B12,[8]Çekiç!$E$8:$K$942,7,0)))</f>
        <v/>
      </c>
      <c r="T12" s="13" t="str">
        <f>IF(ISERROR(VLOOKUP(B12,[8]Cirit!$E$8:$J$995,6,0)),"",(VLOOKUP(B12,[8]Cirit!$E$8:$J$995,6,0)))</f>
        <v/>
      </c>
      <c r="U12" s="14" t="str">
        <f>IF(ISERROR(VLOOKUP(B12,[8]Cirit!$E$8:$K$995,7,0)),"",(VLOOKUP(B12,[8]Cirit!$E$8:$K$995,7,0)))</f>
        <v/>
      </c>
      <c r="V12" s="20" t="str">
        <f>IF(ISERROR(VLOOKUP(B12,'[8]800m.'!$D$8:$F$984,3,0)),"",(VLOOKUP(B12,'[8]800m.'!$D$8:$H$984,3,0)))</f>
        <v/>
      </c>
      <c r="W12" s="16" t="str">
        <f>IF(ISERROR(VLOOKUP(B12,'[8]800m.'!$D$8:$G$984,4,0)),"",(VLOOKUP(B12,'[8]800m.'!$D$8:$G$984,4,0)))</f>
        <v/>
      </c>
      <c r="X12" s="13">
        <f>IF(ISERROR(VLOOKUP(B12,'[8]80m.'!$D$8:$G$935,3,0)),"",(VLOOKUP(B12,'[8]80m.'!$D$8:$G$935,3,0)))</f>
        <v>1195</v>
      </c>
      <c r="Y12" s="14">
        <f>IF(ISERROR(VLOOKUP(B12,'[8]80m.'!$D$8:$G$935,4,0)),"",(VLOOKUP(B12,'[8]80m.'!$D$8:$G$935,4,0)))</f>
        <v>51</v>
      </c>
      <c r="Z12" s="21">
        <f t="shared" si="0"/>
        <v>124</v>
      </c>
      <c r="AA12" s="9"/>
      <c r="AB12" s="9"/>
      <c r="AC12" s="9"/>
      <c r="AD12" s="9"/>
      <c r="AE12" s="9"/>
    </row>
    <row r="13" spans="1:31" ht="31.5" customHeight="1" x14ac:dyDescent="0.2">
      <c r="A13" s="12">
        <v>6</v>
      </c>
      <c r="B13" s="49" t="s">
        <v>38</v>
      </c>
      <c r="C13" s="30" t="s">
        <v>20</v>
      </c>
      <c r="D13" s="13">
        <f>IF(ISERROR(VLOOKUP(B13,'[8]60m.'!$D$8:$F$965,3,0)),"",(VLOOKUP(B13,'[8]60m.'!$D$8:$H$965,3,0)))</f>
        <v>927</v>
      </c>
      <c r="E13" s="14">
        <f>IF(ISERROR(VLOOKUP(B13,'[8]60m.'!$D$8:$G$965,4,0)),"",(VLOOKUP(B13,'[8]60m.'!$D$8:$G$965,4,0)))</f>
        <v>60</v>
      </c>
      <c r="F13" s="15" t="str">
        <f>IF(ISERROR(VLOOKUP(B13,'[8]100m.Eng'!$D$8:$G$935,3,0)),"",(VLOOKUP(B13,'[8]100m.Eng'!$D$8:$G$935,3,0)))</f>
        <v/>
      </c>
      <c r="G13" s="16" t="str">
        <f>IF(ISERROR(VLOOKUP(B13,'[8]100m.Eng'!$D$8:$G$935,4,0)),"",(VLOOKUP(B13,'[8]100m.Eng'!$D$8:$G$935,4,0)))</f>
        <v/>
      </c>
      <c r="H13" s="17" t="str">
        <f>IF(ISERROR(VLOOKUP(B13,'[8]2000m.'!$D$8:$G$947,3,0)),"",(VLOOKUP(B13,'[8]2000m.'!$D$8:$G$947,3,0)))</f>
        <v/>
      </c>
      <c r="I13" s="14" t="str">
        <f>IF(ISERROR(VLOOKUP(B13,'[8]2000m.'!$D$8:$G$947,4,0)),"",(VLOOKUP(B13,'[8]2000m.'!$D$8:$G$947,4,0)))</f>
        <v/>
      </c>
      <c r="J13" s="15">
        <f>IF(ISERROR(VLOOKUP(B13,[8]Gülle!$E$8:$K$942,6,0)),"",(VLOOKUP(B13,[8]Gülle!$E$8:$K$942,6,0)))</f>
        <v>549</v>
      </c>
      <c r="K13" s="16">
        <f>IF(ISERROR(VLOOKUP(B13,[8]Gülle!$E$8:$K$942,7,0)),"",(VLOOKUP(B13,[8]Gülle!$E$8:$K$942,7,0)))</f>
        <v>30</v>
      </c>
      <c r="L13" s="13" t="str">
        <f>IF(ISERROR(VLOOKUP(B13,[8]Disk!$E$8:$K$947,6,0)),"",(VLOOKUP(B13,[8]Disk!$E$8:$K$947,6,0)))</f>
        <v/>
      </c>
      <c r="M13" s="14" t="str">
        <f>IF(ISERROR(VLOOKUP(B13,[8]Disk!$E$8:$K$947,7,0)),"",(VLOOKUP(B13,[8]Disk!$E$8:$K$947,7,0)))</f>
        <v/>
      </c>
      <c r="N13" s="15">
        <f>IF(ISERROR(VLOOKUP(B13,[8]Uzun!$E$8:$J$995,6,0)),"",(VLOOKUP(B13,[8]Uzun!$E$8:$J$995,6,0)))</f>
        <v>272</v>
      </c>
      <c r="O13" s="16">
        <f>IF(ISERROR(VLOOKUP(B13,[8]Uzun!$E$8:$K$996,7,0)),"",(VLOOKUP(B13,[8]Uzun!$E$8:$K$996,7,0)))</f>
        <v>17</v>
      </c>
      <c r="P13" s="13" t="str">
        <f>IF(ISERROR(VLOOKUP(B13,[8]Yüksek!$E$8:$BA$1000,48,0)),"",(VLOOKUP(B13,[8]Yüksek!$E$8:$BA$1000,48,0)))</f>
        <v/>
      </c>
      <c r="Q13" s="14" t="str">
        <f>IF(ISERROR(VLOOKUP(B13,[8]Yüksek!$E$8:$BA$1000,49,0)),"",(VLOOKUP(B13,[8]Yüksek!$E$8:$BA$1000,49,0)))</f>
        <v/>
      </c>
      <c r="R13" s="15" t="str">
        <f>IF(ISERROR(VLOOKUP(B13,[8]Çekiç!$E$8:$K$942,6,0)),"",(VLOOKUP(B13,[8]Çekiç!$E$8:$K$942,6,0)))</f>
        <v/>
      </c>
      <c r="S13" s="16" t="str">
        <f>IF(ISERROR(VLOOKUP(B13,[8]Çekiç!$E$8:$K$942,7,0)),"",(VLOOKUP(B13,[8]Çekiç!$E$8:$K$942,7,0)))</f>
        <v/>
      </c>
      <c r="T13" s="13" t="str">
        <f>IF(ISERROR(VLOOKUP(B13,[8]Cirit!$E$8:$J$995,6,0)),"",(VLOOKUP(B13,[8]Cirit!$E$8:$J$995,6,0)))</f>
        <v/>
      </c>
      <c r="U13" s="14" t="str">
        <f>IF(ISERROR(VLOOKUP(B13,[8]Cirit!$E$8:$K$995,7,0)),"",(VLOOKUP(B13,[8]Cirit!$E$8:$K$995,7,0)))</f>
        <v/>
      </c>
      <c r="V13" s="20" t="str">
        <f>IF(ISERROR(VLOOKUP(B13,'[8]800m.'!$D$8:$F$984,3,0)),"",(VLOOKUP(B13,'[8]800m.'!$D$8:$H$984,3,0)))</f>
        <v/>
      </c>
      <c r="W13" s="16" t="str">
        <f>IF(ISERROR(VLOOKUP(B13,'[8]800m.'!$D$8:$G$984,4,0)),"",(VLOOKUP(B13,'[8]800m.'!$D$8:$G$984,4,0)))</f>
        <v/>
      </c>
      <c r="X13" s="13" t="str">
        <f>IF(ISERROR(VLOOKUP(B13,'[8]80m.'!$D$8:$G$935,3,0)),"",(VLOOKUP(B13,'[8]80m.'!$D$8:$G$935,3,0)))</f>
        <v/>
      </c>
      <c r="Y13" s="14" t="str">
        <f>IF(ISERROR(VLOOKUP(B13,'[8]80m.'!$D$8:$G$935,4,0)),"",(VLOOKUP(B13,'[8]80m.'!$D$8:$G$935,4,0)))</f>
        <v/>
      </c>
      <c r="Z13" s="21">
        <f t="shared" si="0"/>
        <v>107</v>
      </c>
      <c r="AA13" s="9"/>
      <c r="AB13" s="9"/>
      <c r="AC13" s="9"/>
      <c r="AD13" s="9"/>
      <c r="AE13" s="9"/>
    </row>
    <row r="65435" spans="1:1" x14ac:dyDescent="0.2">
      <c r="A65435" s="3" t="s">
        <v>41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13">
    <cfRule type="duplicateValues" dxfId="0" priority="37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16</vt:i4>
      </vt:variant>
    </vt:vector>
  </HeadingPairs>
  <TitlesOfParts>
    <vt:vector size="24" baseType="lpstr">
      <vt:lpstr>2011 KIZLAR</vt:lpstr>
      <vt:lpstr>2011 ERKEKLER</vt:lpstr>
      <vt:lpstr>2010 KIZLAR</vt:lpstr>
      <vt:lpstr>2010 ERKEKLER</vt:lpstr>
      <vt:lpstr>2009 KIZLAR</vt:lpstr>
      <vt:lpstr>2009 ERKEKLER</vt:lpstr>
      <vt:lpstr>2008 KIZLAR</vt:lpstr>
      <vt:lpstr>2008 ERKEKLER</vt:lpstr>
      <vt:lpstr>'2008 ERKEKLER'!Yazdırma_Alanı</vt:lpstr>
      <vt:lpstr>'2008 KIZLAR'!Yazdırma_Alanı</vt:lpstr>
      <vt:lpstr>'2009 ERKEKLER'!Yazdırma_Alanı</vt:lpstr>
      <vt:lpstr>'2009 KIZLAR'!Yazdırma_Alanı</vt:lpstr>
      <vt:lpstr>'2010 ERKEKLER'!Yazdırma_Alanı</vt:lpstr>
      <vt:lpstr>'2010 KIZLAR'!Yazdırma_Alanı</vt:lpstr>
      <vt:lpstr>'2011 ERKEKLER'!Yazdırma_Alanı</vt:lpstr>
      <vt:lpstr>'2011 KIZLAR'!Yazdırma_Alanı</vt:lpstr>
      <vt:lpstr>'2008 ERKEKLER'!Yazdırma_Başlıkları</vt:lpstr>
      <vt:lpstr>'2008 KIZLAR'!Yazdırma_Başlıkları</vt:lpstr>
      <vt:lpstr>'2009 ERKEKLER'!Yazdırma_Başlıkları</vt:lpstr>
      <vt:lpstr>'2009 KIZLAR'!Yazdırma_Başlıkları</vt:lpstr>
      <vt:lpstr>'2010 ERKEKLER'!Yazdırma_Başlıkları</vt:lpstr>
      <vt:lpstr>'2010 KIZLAR'!Yazdırma_Başlıkları</vt:lpstr>
      <vt:lpstr>'2011 ERKEKLER'!Yazdırma_Başlıkları</vt:lpstr>
      <vt:lpstr>'2011 KIZLAR'!Yazdırma_Başlıkları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2022-06-02T06:49:48Z</dcterms:modified>
</cp:coreProperties>
</file>