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4BB0065E-DDE7-47A7-A042-C15EF75B60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 YAŞ KIZ-ERKEK" sheetId="5" r:id="rId1"/>
    <sheet name="11 YAŞ KIZ-ERKEK" sheetId="1" r:id="rId2"/>
    <sheet name="12 YAŞ KIZ" sheetId="6" r:id="rId3"/>
    <sheet name="12 YAŞ ERKEK" sheetId="7" r:id="rId4"/>
    <sheet name="13 YAŞ KIZ" sheetId="8" r:id="rId5"/>
    <sheet name="13 YAŞ ERKEK" sheetId="9" r:id="rId6"/>
    <sheet name="14 YAŞ KIZ" sheetId="10" r:id="rId7"/>
    <sheet name="14 YAŞ ERKEK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3" hidden="1">'12 YAŞ ERKEK'!$B$6:$P$101</definedName>
    <definedName name="_xlnm._FilterDatabase" localSheetId="2" hidden="1">'12 YAŞ KIZ'!$B$6:$P$96</definedName>
    <definedName name="_xlnm._FilterDatabase" localSheetId="5" hidden="1">'13 YAŞ ERKEK'!$B$6:$P$56</definedName>
    <definedName name="_xlnm._FilterDatabase" localSheetId="4" hidden="1">'13 YAŞ KIZ'!$B$6:$P$47</definedName>
    <definedName name="_xlnm._FilterDatabase" localSheetId="7" hidden="1">'14 YAŞ ERKEK'!$B$6:$P$54</definedName>
    <definedName name="_xlnm._FilterDatabase" localSheetId="6" hidden="1">'14 YAŞ KIZ'!$B$6:$P$30</definedName>
    <definedName name="Excel_BuiltIn__FilterDatabase_3" localSheetId="3">#REF!</definedName>
    <definedName name="Excel_BuiltIn__FilterDatabase_3" localSheetId="5">#REF!</definedName>
    <definedName name="Excel_BuiltIn__FilterDatabase_3" localSheetId="4">#REF!</definedName>
    <definedName name="Excel_BuiltIn__FilterDatabase_3" localSheetId="7">#REF!</definedName>
    <definedName name="Excel_BuiltIn__FilterDatabase_3" localSheetId="6">#REF!</definedName>
    <definedName name="Excel_BuiltIn__FilterDatabase_3">#REF!</definedName>
    <definedName name="Excel_BuiltIn__FilterDatabase_3_1">#N/A</definedName>
    <definedName name="Excel_BuiltIn_Print_Area_11" localSheetId="3">#REF!</definedName>
    <definedName name="Excel_BuiltIn_Print_Area_11" localSheetId="2">#REF!</definedName>
    <definedName name="Excel_BuiltIn_Print_Area_11" localSheetId="5">#REF!</definedName>
    <definedName name="Excel_BuiltIn_Print_Area_11" localSheetId="4">#REF!</definedName>
    <definedName name="Excel_BuiltIn_Print_Area_11" localSheetId="7">#REF!</definedName>
    <definedName name="Excel_BuiltIn_Print_Area_11" localSheetId="6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3">#REF!</definedName>
    <definedName name="Excel_BuiltIn_Print_Area_12" localSheetId="2">#REF!</definedName>
    <definedName name="Excel_BuiltIn_Print_Area_12" localSheetId="5">#REF!</definedName>
    <definedName name="Excel_BuiltIn_Print_Area_12" localSheetId="4">#REF!</definedName>
    <definedName name="Excel_BuiltIn_Print_Area_12" localSheetId="7">#REF!</definedName>
    <definedName name="Excel_BuiltIn_Print_Area_12" localSheetId="6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3">#REF!</definedName>
    <definedName name="Excel_BuiltIn_Print_Area_13" localSheetId="2">#REF!</definedName>
    <definedName name="Excel_BuiltIn_Print_Area_13" localSheetId="5">#REF!</definedName>
    <definedName name="Excel_BuiltIn_Print_Area_13" localSheetId="4">#REF!</definedName>
    <definedName name="Excel_BuiltIn_Print_Area_13" localSheetId="7">#REF!</definedName>
    <definedName name="Excel_BuiltIn_Print_Area_13" localSheetId="6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3">#REF!</definedName>
    <definedName name="Excel_BuiltIn_Print_Area_16" localSheetId="2">#REF!</definedName>
    <definedName name="Excel_BuiltIn_Print_Area_16" localSheetId="5">#REF!</definedName>
    <definedName name="Excel_BuiltIn_Print_Area_16" localSheetId="4">#REF!</definedName>
    <definedName name="Excel_BuiltIn_Print_Area_16" localSheetId="7">#REF!</definedName>
    <definedName name="Excel_BuiltIn_Print_Area_16" localSheetId="6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3">#REF!</definedName>
    <definedName name="Excel_BuiltIn_Print_Area_19" localSheetId="2">#REF!</definedName>
    <definedName name="Excel_BuiltIn_Print_Area_19" localSheetId="5">#REF!</definedName>
    <definedName name="Excel_BuiltIn_Print_Area_19" localSheetId="4">#REF!</definedName>
    <definedName name="Excel_BuiltIn_Print_Area_19" localSheetId="7">#REF!</definedName>
    <definedName name="Excel_BuiltIn_Print_Area_19" localSheetId="6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3">#REF!</definedName>
    <definedName name="Excel_BuiltIn_Print_Area_20" localSheetId="2">#REF!</definedName>
    <definedName name="Excel_BuiltIn_Print_Area_20" localSheetId="5">#REF!</definedName>
    <definedName name="Excel_BuiltIn_Print_Area_20" localSheetId="4">#REF!</definedName>
    <definedName name="Excel_BuiltIn_Print_Area_20" localSheetId="7">#REF!</definedName>
    <definedName name="Excel_BuiltIn_Print_Area_20" localSheetId="6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3">#REF!</definedName>
    <definedName name="Excel_BuiltIn_Print_Area_21" localSheetId="2">#REF!</definedName>
    <definedName name="Excel_BuiltIn_Print_Area_21" localSheetId="5">#REF!</definedName>
    <definedName name="Excel_BuiltIn_Print_Area_21" localSheetId="4">#REF!</definedName>
    <definedName name="Excel_BuiltIn_Print_Area_21" localSheetId="7">#REF!</definedName>
    <definedName name="Excel_BuiltIn_Print_Area_21" localSheetId="6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3">#REF!</definedName>
    <definedName name="Excel_BuiltIn_Print_Area_4" localSheetId="2">#REF!</definedName>
    <definedName name="Excel_BuiltIn_Print_Area_4" localSheetId="5">#REF!</definedName>
    <definedName name="Excel_BuiltIn_Print_Area_4" localSheetId="4">#REF!</definedName>
    <definedName name="Excel_BuiltIn_Print_Area_4" localSheetId="7">#REF!</definedName>
    <definedName name="Excel_BuiltIn_Print_Area_4" localSheetId="6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3">#REF!</definedName>
    <definedName name="Excel_BuiltIn_Print_Area_5" localSheetId="2">#REF!</definedName>
    <definedName name="Excel_BuiltIn_Print_Area_5" localSheetId="5">#REF!</definedName>
    <definedName name="Excel_BuiltIn_Print_Area_5" localSheetId="4">#REF!</definedName>
    <definedName name="Excel_BuiltIn_Print_Area_5" localSheetId="7">#REF!</definedName>
    <definedName name="Excel_BuiltIn_Print_Area_5" localSheetId="6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3">#REF!</definedName>
    <definedName name="Excel_BuiltIn_Print_Area_9" localSheetId="2">#REF!</definedName>
    <definedName name="Excel_BuiltIn_Print_Area_9" localSheetId="5">#REF!</definedName>
    <definedName name="Excel_BuiltIn_Print_Area_9" localSheetId="4">#REF!</definedName>
    <definedName name="Excel_BuiltIn_Print_Area_9" localSheetId="7">#REF!</definedName>
    <definedName name="Excel_BuiltIn_Print_Area_9" localSheetId="6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3">'12 YAŞ ERKEK'!$A$24:$R$85</definedName>
    <definedName name="_xlnm.Print_Area" localSheetId="2">'12 YAŞ KIZ'!$A$50:$R$96</definedName>
    <definedName name="_xlnm.Print_Area" localSheetId="5">'13 YAŞ ERKEK'!$A$58:$R$103</definedName>
    <definedName name="_xlnm.Print_Area" localSheetId="4">'13 YAŞ KIZ'!$A$51:$R$65</definedName>
    <definedName name="_xlnm.Print_Area" localSheetId="7">'14 YAŞ ERKEK'!$A$26:$R$92</definedName>
    <definedName name="_xlnm.Print_Area" localSheetId="6">'14 YAŞ KIZ'!$A$25:$R$47</definedName>
    <definedName name="_xlnm.Print_Titles" localSheetId="3">'12 YAŞ ERKEK'!$1:$2</definedName>
    <definedName name="_xlnm.Print_Titles" localSheetId="2">'12 YAŞ KIZ'!$1:$2</definedName>
    <definedName name="_xlnm.Print_Titles" localSheetId="5">'13 YAŞ ERKEK'!$1:$2</definedName>
    <definedName name="_xlnm.Print_Titles" localSheetId="4">'13 YAŞ KIZ'!$1:$2</definedName>
    <definedName name="_xlnm.Print_Titles" localSheetId="7">'14 YAŞ ERKEK'!$1:$2</definedName>
    <definedName name="_xlnm.Print_Titles" localSheetId="6">'14 YAŞ KIZ'!$1:$2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5" l="1"/>
  <c r="M4" i="5"/>
  <c r="L4" i="5"/>
  <c r="K4" i="5"/>
  <c r="J4" i="5"/>
  <c r="G4" i="5"/>
  <c r="F4" i="5"/>
  <c r="P106" i="11"/>
  <c r="O106" i="11"/>
  <c r="N106" i="11"/>
  <c r="M106" i="11"/>
  <c r="L106" i="11"/>
  <c r="K106" i="11"/>
  <c r="J106" i="11"/>
  <c r="G106" i="11"/>
  <c r="F106" i="11"/>
  <c r="E106" i="11"/>
  <c r="Q106" i="11" s="1"/>
  <c r="D106" i="11"/>
  <c r="P105" i="11"/>
  <c r="R105" i="11" s="1"/>
  <c r="O105" i="11"/>
  <c r="N105" i="11"/>
  <c r="M105" i="11"/>
  <c r="L105" i="11"/>
  <c r="K105" i="11"/>
  <c r="J105" i="11"/>
  <c r="G105" i="11"/>
  <c r="F105" i="11"/>
  <c r="E105" i="11"/>
  <c r="Q105" i="11" s="1"/>
  <c r="D105" i="11"/>
  <c r="P104" i="11"/>
  <c r="R104" i="11" s="1"/>
  <c r="O104" i="11"/>
  <c r="N104" i="11"/>
  <c r="M104" i="11"/>
  <c r="L104" i="11"/>
  <c r="K104" i="11"/>
  <c r="J104" i="11"/>
  <c r="G104" i="11"/>
  <c r="Q104" i="11" s="1"/>
  <c r="F104" i="11"/>
  <c r="E104" i="11"/>
  <c r="D104" i="11"/>
  <c r="P103" i="11"/>
  <c r="O103" i="11"/>
  <c r="N103" i="11"/>
  <c r="M103" i="11"/>
  <c r="L103" i="11"/>
  <c r="K103" i="11"/>
  <c r="Q103" i="11" s="1"/>
  <c r="R103" i="11" s="1"/>
  <c r="J103" i="11"/>
  <c r="G103" i="11"/>
  <c r="F103" i="11"/>
  <c r="E103" i="11"/>
  <c r="D103" i="11"/>
  <c r="P102" i="11"/>
  <c r="O102" i="11"/>
  <c r="N102" i="11"/>
  <c r="M102" i="11"/>
  <c r="L102" i="11"/>
  <c r="K102" i="11"/>
  <c r="J102" i="11"/>
  <c r="G102" i="11"/>
  <c r="F102" i="11"/>
  <c r="E102" i="11"/>
  <c r="Q102" i="11" s="1"/>
  <c r="R102" i="11" s="1"/>
  <c r="D102" i="11"/>
  <c r="P101" i="11"/>
  <c r="R101" i="11" s="1"/>
  <c r="O101" i="11"/>
  <c r="N101" i="11"/>
  <c r="M101" i="11"/>
  <c r="L101" i="11"/>
  <c r="K101" i="11"/>
  <c r="J101" i="11"/>
  <c r="G101" i="11"/>
  <c r="F101" i="11"/>
  <c r="E101" i="11"/>
  <c r="Q101" i="11" s="1"/>
  <c r="D101" i="11"/>
  <c r="P100" i="11"/>
  <c r="R100" i="11" s="1"/>
  <c r="O100" i="11"/>
  <c r="N100" i="11"/>
  <c r="M100" i="11"/>
  <c r="L100" i="11"/>
  <c r="K100" i="11"/>
  <c r="J100" i="11"/>
  <c r="G100" i="11"/>
  <c r="Q100" i="11" s="1"/>
  <c r="F100" i="11"/>
  <c r="E100" i="11"/>
  <c r="D100" i="11"/>
  <c r="P99" i="11"/>
  <c r="R99" i="11" s="1"/>
  <c r="O99" i="11"/>
  <c r="N99" i="11"/>
  <c r="M99" i="11"/>
  <c r="L99" i="11"/>
  <c r="K99" i="11"/>
  <c r="J99" i="11"/>
  <c r="G99" i="11"/>
  <c r="Q99" i="11" s="1"/>
  <c r="F99" i="11"/>
  <c r="E99" i="11"/>
  <c r="D99" i="11"/>
  <c r="P98" i="11"/>
  <c r="O98" i="11"/>
  <c r="N98" i="11"/>
  <c r="M98" i="11"/>
  <c r="L98" i="11"/>
  <c r="K98" i="11"/>
  <c r="Q98" i="11" s="1"/>
  <c r="J98" i="11"/>
  <c r="G98" i="11"/>
  <c r="F98" i="11"/>
  <c r="E98" i="11"/>
  <c r="D98" i="11"/>
  <c r="P97" i="11"/>
  <c r="O97" i="11"/>
  <c r="N97" i="11"/>
  <c r="M97" i="11"/>
  <c r="L97" i="11"/>
  <c r="K97" i="11"/>
  <c r="Q97" i="11" s="1"/>
  <c r="J97" i="11"/>
  <c r="G97" i="11"/>
  <c r="F97" i="11"/>
  <c r="E97" i="11"/>
  <c r="D97" i="11"/>
  <c r="Q96" i="11"/>
  <c r="P96" i="11"/>
  <c r="R96" i="11" s="1"/>
  <c r="O96" i="11"/>
  <c r="N96" i="11"/>
  <c r="M96" i="11"/>
  <c r="L96" i="11"/>
  <c r="K96" i="11"/>
  <c r="J96" i="11"/>
  <c r="G96" i="11"/>
  <c r="F96" i="11"/>
  <c r="E96" i="11"/>
  <c r="D96" i="11"/>
  <c r="R95" i="11"/>
  <c r="Q95" i="11"/>
  <c r="P95" i="11"/>
  <c r="O95" i="11"/>
  <c r="N95" i="11"/>
  <c r="M95" i="11"/>
  <c r="L95" i="11"/>
  <c r="K95" i="11"/>
  <c r="J95" i="11"/>
  <c r="G95" i="11"/>
  <c r="F95" i="11"/>
  <c r="E95" i="11"/>
  <c r="D95" i="11"/>
  <c r="P94" i="11"/>
  <c r="O94" i="11"/>
  <c r="N94" i="11"/>
  <c r="M94" i="11"/>
  <c r="L94" i="11"/>
  <c r="K94" i="11"/>
  <c r="J94" i="11"/>
  <c r="G94" i="11"/>
  <c r="F94" i="11"/>
  <c r="E94" i="11"/>
  <c r="Q94" i="11" s="1"/>
  <c r="R94" i="11" s="1"/>
  <c r="D94" i="11"/>
  <c r="P93" i="11"/>
  <c r="O93" i="11"/>
  <c r="N93" i="11"/>
  <c r="M93" i="11"/>
  <c r="L93" i="11"/>
  <c r="K93" i="11"/>
  <c r="J93" i="11"/>
  <c r="G93" i="11"/>
  <c r="F93" i="11"/>
  <c r="E93" i="11"/>
  <c r="Q93" i="11" s="1"/>
  <c r="D93" i="11"/>
  <c r="O92" i="11"/>
  <c r="N92" i="11"/>
  <c r="M92" i="11"/>
  <c r="L92" i="11"/>
  <c r="K92" i="11"/>
  <c r="J92" i="11"/>
  <c r="G92" i="11"/>
  <c r="Q92" i="11" s="1"/>
  <c r="F92" i="11"/>
  <c r="E92" i="11"/>
  <c r="D92" i="11"/>
  <c r="O91" i="11"/>
  <c r="N91" i="11"/>
  <c r="M91" i="11"/>
  <c r="L91" i="11"/>
  <c r="K91" i="11"/>
  <c r="J91" i="11"/>
  <c r="G91" i="11"/>
  <c r="Q91" i="11" s="1"/>
  <c r="F91" i="11"/>
  <c r="E91" i="11"/>
  <c r="D91" i="11"/>
  <c r="O90" i="11"/>
  <c r="N90" i="11"/>
  <c r="M90" i="11"/>
  <c r="L90" i="11"/>
  <c r="K90" i="11"/>
  <c r="J90" i="11"/>
  <c r="G90" i="11"/>
  <c r="F90" i="11"/>
  <c r="E90" i="11"/>
  <c r="Q90" i="11" s="1"/>
  <c r="D90" i="11"/>
  <c r="O89" i="11"/>
  <c r="N89" i="11"/>
  <c r="M89" i="11"/>
  <c r="L89" i="11"/>
  <c r="K89" i="11"/>
  <c r="Q89" i="11" s="1"/>
  <c r="J89" i="11"/>
  <c r="G89" i="11"/>
  <c r="F89" i="11"/>
  <c r="E89" i="11"/>
  <c r="D89" i="11"/>
  <c r="O88" i="11"/>
  <c r="N88" i="11"/>
  <c r="M88" i="11"/>
  <c r="L88" i="11"/>
  <c r="K88" i="11"/>
  <c r="J88" i="11"/>
  <c r="G88" i="11"/>
  <c r="Q88" i="11" s="1"/>
  <c r="F88" i="11"/>
  <c r="E88" i="11"/>
  <c r="D88" i="11"/>
  <c r="O87" i="11"/>
  <c r="N87" i="11"/>
  <c r="M87" i="11"/>
  <c r="Q87" i="11" s="1"/>
  <c r="L87" i="11"/>
  <c r="K87" i="11"/>
  <c r="J87" i="11"/>
  <c r="G87" i="11"/>
  <c r="F87" i="11"/>
  <c r="E87" i="11"/>
  <c r="D87" i="11"/>
  <c r="O86" i="11"/>
  <c r="Q86" i="11" s="1"/>
  <c r="N86" i="11"/>
  <c r="M86" i="11"/>
  <c r="L86" i="11"/>
  <c r="K86" i="11"/>
  <c r="J86" i="11"/>
  <c r="G86" i="11"/>
  <c r="F86" i="11"/>
  <c r="E86" i="11"/>
  <c r="D86" i="11"/>
  <c r="O85" i="11"/>
  <c r="N85" i="11"/>
  <c r="M85" i="11"/>
  <c r="L85" i="11"/>
  <c r="K85" i="11"/>
  <c r="J85" i="11"/>
  <c r="G85" i="11"/>
  <c r="F85" i="11"/>
  <c r="E85" i="11"/>
  <c r="Q85" i="11" s="1"/>
  <c r="D85" i="11"/>
  <c r="Q84" i="11"/>
  <c r="O84" i="11"/>
  <c r="N84" i="11"/>
  <c r="M84" i="11"/>
  <c r="L84" i="11"/>
  <c r="K84" i="11"/>
  <c r="J84" i="11"/>
  <c r="G84" i="11"/>
  <c r="F84" i="11"/>
  <c r="E84" i="11"/>
  <c r="D84" i="11"/>
  <c r="Q83" i="11"/>
  <c r="O83" i="11"/>
  <c r="N83" i="11"/>
  <c r="M83" i="11"/>
  <c r="L83" i="11"/>
  <c r="K83" i="11"/>
  <c r="J83" i="11"/>
  <c r="G83" i="11"/>
  <c r="F83" i="11"/>
  <c r="E83" i="11"/>
  <c r="D83" i="11"/>
  <c r="O82" i="11"/>
  <c r="N82" i="11"/>
  <c r="M82" i="11"/>
  <c r="L82" i="11"/>
  <c r="K82" i="11"/>
  <c r="J82" i="11"/>
  <c r="G82" i="11"/>
  <c r="F82" i="11"/>
  <c r="E82" i="11"/>
  <c r="Q82" i="11" s="1"/>
  <c r="D82" i="11"/>
  <c r="O81" i="11"/>
  <c r="N81" i="11"/>
  <c r="M81" i="11"/>
  <c r="L81" i="11"/>
  <c r="K81" i="11"/>
  <c r="J81" i="11"/>
  <c r="G81" i="11"/>
  <c r="F81" i="11"/>
  <c r="E81" i="11"/>
  <c r="Q81" i="11" s="1"/>
  <c r="D81" i="11"/>
  <c r="O80" i="11"/>
  <c r="N80" i="11"/>
  <c r="M80" i="11"/>
  <c r="L80" i="11"/>
  <c r="K80" i="11"/>
  <c r="J80" i="11"/>
  <c r="G80" i="11"/>
  <c r="Q80" i="11" s="1"/>
  <c r="F80" i="11"/>
  <c r="E80" i="11"/>
  <c r="D80" i="11"/>
  <c r="O79" i="11"/>
  <c r="N79" i="11"/>
  <c r="M79" i="11"/>
  <c r="L79" i="11"/>
  <c r="K79" i="11"/>
  <c r="J79" i="11"/>
  <c r="G79" i="11"/>
  <c r="Q79" i="11" s="1"/>
  <c r="F79" i="11"/>
  <c r="E79" i="11"/>
  <c r="D79" i="11"/>
  <c r="O78" i="11"/>
  <c r="N78" i="11"/>
  <c r="M78" i="11"/>
  <c r="L78" i="11"/>
  <c r="K78" i="11"/>
  <c r="J78" i="11"/>
  <c r="G78" i="11"/>
  <c r="F78" i="11"/>
  <c r="E78" i="11"/>
  <c r="Q78" i="11" s="1"/>
  <c r="D78" i="11"/>
  <c r="O77" i="11"/>
  <c r="N77" i="11"/>
  <c r="M77" i="11"/>
  <c r="L77" i="11"/>
  <c r="K77" i="11"/>
  <c r="Q77" i="11" s="1"/>
  <c r="J77" i="11"/>
  <c r="G77" i="11"/>
  <c r="F77" i="11"/>
  <c r="E77" i="11"/>
  <c r="D77" i="11"/>
  <c r="O76" i="11"/>
  <c r="N76" i="11"/>
  <c r="M76" i="11"/>
  <c r="L76" i="11"/>
  <c r="K76" i="11"/>
  <c r="J76" i="11"/>
  <c r="G76" i="11"/>
  <c r="Q76" i="11" s="1"/>
  <c r="F76" i="11"/>
  <c r="E76" i="11"/>
  <c r="D76" i="11"/>
  <c r="O75" i="11"/>
  <c r="N75" i="11"/>
  <c r="M75" i="11"/>
  <c r="L75" i="11"/>
  <c r="K75" i="11"/>
  <c r="J75" i="11"/>
  <c r="G75" i="11"/>
  <c r="F75" i="11"/>
  <c r="E75" i="11"/>
  <c r="Q75" i="11" s="1"/>
  <c r="D75" i="11"/>
  <c r="O74" i="11"/>
  <c r="Q74" i="11" s="1"/>
  <c r="N74" i="11"/>
  <c r="M74" i="11"/>
  <c r="L74" i="11"/>
  <c r="K74" i="11"/>
  <c r="J74" i="11"/>
  <c r="G74" i="11"/>
  <c r="F74" i="11"/>
  <c r="E74" i="11"/>
  <c r="D74" i="11"/>
  <c r="O73" i="11"/>
  <c r="N73" i="11"/>
  <c r="M73" i="11"/>
  <c r="L73" i="11"/>
  <c r="K73" i="11"/>
  <c r="J73" i="11"/>
  <c r="G73" i="11"/>
  <c r="F73" i="11"/>
  <c r="E73" i="11"/>
  <c r="Q73" i="11" s="1"/>
  <c r="D73" i="11"/>
  <c r="Q72" i="11"/>
  <c r="O72" i="11"/>
  <c r="N72" i="11"/>
  <c r="M72" i="11"/>
  <c r="L72" i="11"/>
  <c r="K72" i="11"/>
  <c r="J72" i="11"/>
  <c r="G72" i="11"/>
  <c r="F72" i="11"/>
  <c r="E72" i="11"/>
  <c r="D72" i="11"/>
  <c r="Q71" i="11"/>
  <c r="O71" i="11"/>
  <c r="N71" i="11"/>
  <c r="M71" i="11"/>
  <c r="L71" i="11"/>
  <c r="K71" i="11"/>
  <c r="J71" i="11"/>
  <c r="G71" i="11"/>
  <c r="F71" i="11"/>
  <c r="E71" i="11"/>
  <c r="D71" i="11"/>
  <c r="O70" i="11"/>
  <c r="N70" i="11"/>
  <c r="M70" i="11"/>
  <c r="L70" i="11"/>
  <c r="K70" i="11"/>
  <c r="J70" i="11"/>
  <c r="G70" i="11"/>
  <c r="F70" i="11"/>
  <c r="E70" i="11"/>
  <c r="Q70" i="11" s="1"/>
  <c r="D70" i="11"/>
  <c r="O69" i="11"/>
  <c r="N69" i="11"/>
  <c r="M69" i="11"/>
  <c r="L69" i="11"/>
  <c r="K69" i="11"/>
  <c r="J69" i="11"/>
  <c r="G69" i="11"/>
  <c r="F69" i="11"/>
  <c r="E69" i="11"/>
  <c r="Q69" i="11" s="1"/>
  <c r="D69" i="11"/>
  <c r="O68" i="11"/>
  <c r="N68" i="11"/>
  <c r="M68" i="11"/>
  <c r="L68" i="11"/>
  <c r="K68" i="11"/>
  <c r="J68" i="11"/>
  <c r="G68" i="11"/>
  <c r="Q68" i="11" s="1"/>
  <c r="F68" i="11"/>
  <c r="E68" i="11"/>
  <c r="D68" i="11"/>
  <c r="O67" i="11"/>
  <c r="N67" i="11"/>
  <c r="M67" i="11"/>
  <c r="L67" i="11"/>
  <c r="K67" i="11"/>
  <c r="J67" i="11"/>
  <c r="G67" i="11"/>
  <c r="Q67" i="11" s="1"/>
  <c r="F67" i="11"/>
  <c r="E67" i="11"/>
  <c r="D67" i="11"/>
  <c r="O66" i="11"/>
  <c r="N66" i="11"/>
  <c r="M66" i="11"/>
  <c r="L66" i="11"/>
  <c r="K66" i="11"/>
  <c r="J66" i="11"/>
  <c r="G66" i="11"/>
  <c r="F66" i="11"/>
  <c r="E66" i="11"/>
  <c r="Q66" i="11" s="1"/>
  <c r="D66" i="11"/>
  <c r="O65" i="11"/>
  <c r="N65" i="11"/>
  <c r="M65" i="11"/>
  <c r="L65" i="11"/>
  <c r="K65" i="11"/>
  <c r="Q65" i="11" s="1"/>
  <c r="J65" i="11"/>
  <c r="G65" i="11"/>
  <c r="F65" i="11"/>
  <c r="E65" i="11"/>
  <c r="D65" i="11"/>
  <c r="O64" i="11"/>
  <c r="N64" i="11"/>
  <c r="M64" i="11"/>
  <c r="L64" i="11"/>
  <c r="K64" i="11"/>
  <c r="J64" i="11"/>
  <c r="G64" i="11"/>
  <c r="F64" i="11"/>
  <c r="E64" i="11"/>
  <c r="Q64" i="11" s="1"/>
  <c r="D64" i="11"/>
  <c r="O63" i="11"/>
  <c r="N63" i="11"/>
  <c r="M63" i="11"/>
  <c r="L63" i="11"/>
  <c r="K63" i="11"/>
  <c r="J63" i="11"/>
  <c r="G63" i="11"/>
  <c r="F63" i="11"/>
  <c r="E63" i="11"/>
  <c r="Q63" i="11" s="1"/>
  <c r="D63" i="11"/>
  <c r="O62" i="11"/>
  <c r="Q62" i="11" s="1"/>
  <c r="N62" i="11"/>
  <c r="M62" i="11"/>
  <c r="L62" i="11"/>
  <c r="K62" i="11"/>
  <c r="J62" i="11"/>
  <c r="G62" i="11"/>
  <c r="F62" i="11"/>
  <c r="E62" i="11"/>
  <c r="D62" i="11"/>
  <c r="O61" i="11"/>
  <c r="N61" i="11"/>
  <c r="M61" i="11"/>
  <c r="L61" i="11"/>
  <c r="K61" i="11"/>
  <c r="J61" i="11"/>
  <c r="G61" i="11"/>
  <c r="F61" i="11"/>
  <c r="E61" i="11"/>
  <c r="Q61" i="11" s="1"/>
  <c r="D61" i="11"/>
  <c r="Q60" i="11"/>
  <c r="O60" i="11"/>
  <c r="N60" i="11"/>
  <c r="M60" i="11"/>
  <c r="L60" i="11"/>
  <c r="K60" i="11"/>
  <c r="J60" i="11"/>
  <c r="G60" i="11"/>
  <c r="F60" i="11"/>
  <c r="E60" i="11"/>
  <c r="D60" i="11"/>
  <c r="A57" i="11"/>
  <c r="O54" i="11"/>
  <c r="N54" i="11"/>
  <c r="M54" i="11"/>
  <c r="L54" i="11"/>
  <c r="K54" i="11"/>
  <c r="J54" i="11"/>
  <c r="I54" i="11"/>
  <c r="H54" i="11"/>
  <c r="G54" i="11"/>
  <c r="F54" i="11"/>
  <c r="E54" i="11"/>
  <c r="P54" i="11" s="1"/>
  <c r="D54" i="11"/>
  <c r="O53" i="11"/>
  <c r="N53" i="11"/>
  <c r="M53" i="11"/>
  <c r="L53" i="11"/>
  <c r="K53" i="11"/>
  <c r="J53" i="11"/>
  <c r="I53" i="11"/>
  <c r="H53" i="11"/>
  <c r="G53" i="11"/>
  <c r="F53" i="11"/>
  <c r="E53" i="11"/>
  <c r="P53" i="11" s="1"/>
  <c r="D53" i="11"/>
  <c r="O52" i="11"/>
  <c r="N52" i="11"/>
  <c r="M52" i="11"/>
  <c r="L52" i="11"/>
  <c r="K52" i="11"/>
  <c r="J52" i="11"/>
  <c r="I52" i="11"/>
  <c r="H52" i="11"/>
  <c r="G52" i="11"/>
  <c r="P52" i="11" s="1"/>
  <c r="F52" i="11"/>
  <c r="E52" i="1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O50" i="11"/>
  <c r="N50" i="11"/>
  <c r="M50" i="11"/>
  <c r="L50" i="11"/>
  <c r="K50" i="11"/>
  <c r="J50" i="11"/>
  <c r="I50" i="11"/>
  <c r="H50" i="11"/>
  <c r="G50" i="11"/>
  <c r="F50" i="11"/>
  <c r="E50" i="11"/>
  <c r="P50" i="11" s="1"/>
  <c r="D50" i="11"/>
  <c r="O49" i="11"/>
  <c r="N49" i="11"/>
  <c r="M49" i="11"/>
  <c r="L49" i="11"/>
  <c r="K49" i="11"/>
  <c r="J49" i="11"/>
  <c r="I49" i="11"/>
  <c r="H49" i="11"/>
  <c r="G49" i="11"/>
  <c r="F49" i="11"/>
  <c r="E49" i="11"/>
  <c r="P49" i="11" s="1"/>
  <c r="D49" i="11"/>
  <c r="O48" i="11"/>
  <c r="N48" i="11"/>
  <c r="M48" i="11"/>
  <c r="L48" i="11"/>
  <c r="K48" i="11"/>
  <c r="J48" i="11"/>
  <c r="I48" i="11"/>
  <c r="H48" i="11"/>
  <c r="G48" i="11"/>
  <c r="F48" i="11"/>
  <c r="E48" i="11"/>
  <c r="P48" i="11" s="1"/>
  <c r="D48" i="11"/>
  <c r="O47" i="11"/>
  <c r="N47" i="11"/>
  <c r="M47" i="11"/>
  <c r="L47" i="11"/>
  <c r="K47" i="11"/>
  <c r="J47" i="11"/>
  <c r="I47" i="11"/>
  <c r="H47" i="11"/>
  <c r="G47" i="11"/>
  <c r="F47" i="11"/>
  <c r="E47" i="11"/>
  <c r="P47" i="11" s="1"/>
  <c r="D47" i="11"/>
  <c r="O46" i="11"/>
  <c r="N46" i="11"/>
  <c r="M46" i="11"/>
  <c r="L46" i="11"/>
  <c r="K46" i="11"/>
  <c r="J46" i="11"/>
  <c r="I46" i="11"/>
  <c r="H46" i="11"/>
  <c r="G46" i="11"/>
  <c r="F46" i="11"/>
  <c r="E46" i="11"/>
  <c r="P46" i="11" s="1"/>
  <c r="D46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O44" i="11"/>
  <c r="N44" i="11"/>
  <c r="M44" i="11"/>
  <c r="L44" i="11"/>
  <c r="K44" i="11"/>
  <c r="J44" i="11"/>
  <c r="I44" i="11"/>
  <c r="H44" i="11"/>
  <c r="G44" i="11"/>
  <c r="F44" i="11"/>
  <c r="E44" i="11"/>
  <c r="P44" i="11" s="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O42" i="11"/>
  <c r="N42" i="11"/>
  <c r="M42" i="11"/>
  <c r="L42" i="11"/>
  <c r="K42" i="11"/>
  <c r="J42" i="11"/>
  <c r="I42" i="11"/>
  <c r="H42" i="11"/>
  <c r="G42" i="11"/>
  <c r="F42" i="11"/>
  <c r="E42" i="11"/>
  <c r="P42" i="11" s="1"/>
  <c r="D42" i="11"/>
  <c r="O41" i="11"/>
  <c r="N41" i="11"/>
  <c r="M41" i="11"/>
  <c r="L41" i="11"/>
  <c r="K41" i="11"/>
  <c r="J41" i="11"/>
  <c r="I41" i="11"/>
  <c r="H41" i="11"/>
  <c r="G41" i="11"/>
  <c r="F41" i="11"/>
  <c r="E41" i="11"/>
  <c r="P41" i="11" s="1"/>
  <c r="D41" i="11"/>
  <c r="O40" i="11"/>
  <c r="N40" i="11"/>
  <c r="M40" i="11"/>
  <c r="L40" i="11"/>
  <c r="K40" i="11"/>
  <c r="J40" i="11"/>
  <c r="I40" i="11"/>
  <c r="H40" i="11"/>
  <c r="G40" i="11"/>
  <c r="F40" i="11"/>
  <c r="E40" i="11"/>
  <c r="P40" i="11" s="1"/>
  <c r="P92" i="11" s="1"/>
  <c r="R92" i="11" s="1"/>
  <c r="D40" i="11"/>
  <c r="P39" i="11"/>
  <c r="P91" i="11" s="1"/>
  <c r="R91" i="11" s="1"/>
  <c r="O39" i="11"/>
  <c r="N39" i="11"/>
  <c r="M39" i="11"/>
  <c r="L39" i="11"/>
  <c r="K39" i="11"/>
  <c r="J39" i="11"/>
  <c r="I39" i="11"/>
  <c r="H39" i="11"/>
  <c r="G39" i="11"/>
  <c r="F39" i="11"/>
  <c r="E39" i="11"/>
  <c r="D39" i="11"/>
  <c r="O38" i="11"/>
  <c r="N38" i="11"/>
  <c r="M38" i="11"/>
  <c r="L38" i="11"/>
  <c r="K38" i="11"/>
  <c r="J38" i="11"/>
  <c r="I38" i="11"/>
  <c r="H38" i="11"/>
  <c r="G38" i="11"/>
  <c r="F38" i="11"/>
  <c r="E38" i="11"/>
  <c r="P38" i="11" s="1"/>
  <c r="P90" i="11" s="1"/>
  <c r="R90" i="11" s="1"/>
  <c r="D38" i="11"/>
  <c r="O37" i="11"/>
  <c r="N37" i="11"/>
  <c r="M37" i="11"/>
  <c r="L37" i="11"/>
  <c r="K37" i="11"/>
  <c r="J37" i="11"/>
  <c r="I37" i="11"/>
  <c r="H37" i="11"/>
  <c r="G37" i="11"/>
  <c r="F37" i="11"/>
  <c r="E37" i="11"/>
  <c r="P37" i="11" s="1"/>
  <c r="P89" i="11" s="1"/>
  <c r="R89" i="11" s="1"/>
  <c r="D37" i="11"/>
  <c r="O36" i="11"/>
  <c r="N36" i="11"/>
  <c r="M36" i="11"/>
  <c r="L36" i="11"/>
  <c r="K36" i="11"/>
  <c r="J36" i="11"/>
  <c r="I36" i="11"/>
  <c r="H36" i="11"/>
  <c r="G36" i="11"/>
  <c r="F36" i="11"/>
  <c r="E36" i="11"/>
  <c r="P36" i="11" s="1"/>
  <c r="P63" i="11" s="1"/>
  <c r="R63" i="11" s="1"/>
  <c r="D36" i="11"/>
  <c r="O35" i="11"/>
  <c r="N35" i="11"/>
  <c r="M35" i="11"/>
  <c r="L35" i="11"/>
  <c r="K35" i="11"/>
  <c r="J35" i="11"/>
  <c r="I35" i="11"/>
  <c r="H35" i="11"/>
  <c r="G35" i="11"/>
  <c r="F35" i="11"/>
  <c r="E35" i="11"/>
  <c r="P35" i="11" s="1"/>
  <c r="P84" i="11" s="1"/>
  <c r="R84" i="11" s="1"/>
  <c r="D35" i="11"/>
  <c r="O34" i="11"/>
  <c r="N34" i="11"/>
  <c r="M34" i="11"/>
  <c r="L34" i="11"/>
  <c r="K34" i="11"/>
  <c r="J34" i="11"/>
  <c r="I34" i="11"/>
  <c r="H34" i="11"/>
  <c r="G34" i="11"/>
  <c r="F34" i="11"/>
  <c r="E34" i="11"/>
  <c r="P34" i="11" s="1"/>
  <c r="P77" i="11" s="1"/>
  <c r="R77" i="11" s="1"/>
  <c r="D34" i="11"/>
  <c r="P33" i="11"/>
  <c r="P88" i="11" s="1"/>
  <c r="R88" i="11" s="1"/>
  <c r="O33" i="11"/>
  <c r="N33" i="11"/>
  <c r="M33" i="11"/>
  <c r="L33" i="11"/>
  <c r="K33" i="11"/>
  <c r="J33" i="11"/>
  <c r="I33" i="11"/>
  <c r="H33" i="11"/>
  <c r="G33" i="11"/>
  <c r="F33" i="11"/>
  <c r="E33" i="11"/>
  <c r="D33" i="11"/>
  <c r="O32" i="11"/>
  <c r="N32" i="11"/>
  <c r="M32" i="11"/>
  <c r="L32" i="11"/>
  <c r="K32" i="11"/>
  <c r="J32" i="11"/>
  <c r="I32" i="11"/>
  <c r="H32" i="11"/>
  <c r="G32" i="11"/>
  <c r="F32" i="11"/>
  <c r="E32" i="11"/>
  <c r="P32" i="11" s="1"/>
  <c r="P87" i="11" s="1"/>
  <c r="R87" i="11" s="1"/>
  <c r="D32" i="11"/>
  <c r="P31" i="11"/>
  <c r="P74" i="11" s="1"/>
  <c r="R74" i="11" s="1"/>
  <c r="O31" i="11"/>
  <c r="N31" i="11"/>
  <c r="M31" i="11"/>
  <c r="L31" i="11"/>
  <c r="K31" i="11"/>
  <c r="J31" i="11"/>
  <c r="I31" i="11"/>
  <c r="H31" i="11"/>
  <c r="G31" i="11"/>
  <c r="F31" i="11"/>
  <c r="E31" i="11"/>
  <c r="D31" i="11"/>
  <c r="O30" i="11"/>
  <c r="N30" i="11"/>
  <c r="M30" i="11"/>
  <c r="L30" i="11"/>
  <c r="K30" i="11"/>
  <c r="J30" i="11"/>
  <c r="I30" i="11"/>
  <c r="H30" i="11"/>
  <c r="G30" i="11"/>
  <c r="F30" i="11"/>
  <c r="E30" i="11"/>
  <c r="P30" i="11" s="1"/>
  <c r="P75" i="11" s="1"/>
  <c r="R75" i="11" s="1"/>
  <c r="D30" i="11"/>
  <c r="O29" i="11"/>
  <c r="N29" i="11"/>
  <c r="M29" i="11"/>
  <c r="L29" i="11"/>
  <c r="K29" i="11"/>
  <c r="J29" i="11"/>
  <c r="I29" i="11"/>
  <c r="H29" i="11"/>
  <c r="G29" i="11"/>
  <c r="F29" i="11"/>
  <c r="E29" i="11"/>
  <c r="P29" i="11" s="1"/>
  <c r="P83" i="11" s="1"/>
  <c r="R83" i="11" s="1"/>
  <c r="D29" i="11"/>
  <c r="O28" i="11"/>
  <c r="N28" i="11"/>
  <c r="M28" i="11"/>
  <c r="L28" i="11"/>
  <c r="K28" i="11"/>
  <c r="J28" i="11"/>
  <c r="I28" i="11"/>
  <c r="H28" i="11"/>
  <c r="G28" i="11"/>
  <c r="P28" i="11" s="1"/>
  <c r="P72" i="11" s="1"/>
  <c r="R72" i="11" s="1"/>
  <c r="F28" i="11"/>
  <c r="E28" i="11"/>
  <c r="D28" i="11"/>
  <c r="P27" i="11"/>
  <c r="P86" i="11" s="1"/>
  <c r="R86" i="11" s="1"/>
  <c r="O27" i="11"/>
  <c r="N27" i="11"/>
  <c r="M27" i="11"/>
  <c r="L27" i="11"/>
  <c r="K27" i="11"/>
  <c r="J27" i="11"/>
  <c r="I27" i="11"/>
  <c r="H27" i="11"/>
  <c r="G27" i="11"/>
  <c r="F27" i="11"/>
  <c r="E27" i="11"/>
  <c r="D27" i="11"/>
  <c r="O26" i="11"/>
  <c r="N26" i="11"/>
  <c r="M26" i="11"/>
  <c r="L26" i="11"/>
  <c r="K26" i="11"/>
  <c r="J26" i="11"/>
  <c r="I26" i="11"/>
  <c r="H26" i="11"/>
  <c r="G26" i="11"/>
  <c r="F26" i="11"/>
  <c r="E26" i="11"/>
  <c r="P26" i="11" s="1"/>
  <c r="P85" i="11" s="1"/>
  <c r="R85" i="11" s="1"/>
  <c r="D26" i="11"/>
  <c r="O25" i="11"/>
  <c r="N25" i="11"/>
  <c r="M25" i="11"/>
  <c r="L25" i="11"/>
  <c r="K25" i="11"/>
  <c r="J25" i="11"/>
  <c r="I25" i="11"/>
  <c r="P25" i="11" s="1"/>
  <c r="P62" i="11" s="1"/>
  <c r="R62" i="11" s="1"/>
  <c r="H25" i="11"/>
  <c r="G25" i="11"/>
  <c r="F25" i="11"/>
  <c r="E25" i="11"/>
  <c r="D25" i="11"/>
  <c r="O24" i="11"/>
  <c r="N24" i="11"/>
  <c r="M24" i="11"/>
  <c r="L24" i="11"/>
  <c r="K24" i="11"/>
  <c r="J24" i="11"/>
  <c r="I24" i="11"/>
  <c r="H24" i="11"/>
  <c r="G24" i="11"/>
  <c r="F24" i="11"/>
  <c r="E24" i="11"/>
  <c r="P24" i="11" s="1"/>
  <c r="P82" i="11" s="1"/>
  <c r="R82" i="11" s="1"/>
  <c r="D24" i="11"/>
  <c r="O23" i="11"/>
  <c r="N23" i="11"/>
  <c r="M23" i="11"/>
  <c r="L23" i="11"/>
  <c r="K23" i="11"/>
  <c r="J23" i="11"/>
  <c r="I23" i="11"/>
  <c r="H23" i="11"/>
  <c r="G23" i="11"/>
  <c r="F23" i="11"/>
  <c r="E23" i="11"/>
  <c r="P23" i="11" s="1"/>
  <c r="P81" i="11" s="1"/>
  <c r="R81" i="11" s="1"/>
  <c r="D23" i="11"/>
  <c r="O22" i="11"/>
  <c r="N22" i="11"/>
  <c r="M22" i="11"/>
  <c r="L22" i="11"/>
  <c r="K22" i="11"/>
  <c r="J22" i="11"/>
  <c r="I22" i="11"/>
  <c r="H22" i="11"/>
  <c r="G22" i="11"/>
  <c r="F22" i="11"/>
  <c r="E22" i="11"/>
  <c r="P22" i="11" s="1"/>
  <c r="P60" i="11" s="1"/>
  <c r="R60" i="11" s="1"/>
  <c r="D22" i="11"/>
  <c r="P21" i="11"/>
  <c r="P80" i="11" s="1"/>
  <c r="R80" i="11" s="1"/>
  <c r="O21" i="11"/>
  <c r="N21" i="11"/>
  <c r="M21" i="11"/>
  <c r="L21" i="11"/>
  <c r="K21" i="11"/>
  <c r="J21" i="11"/>
  <c r="I21" i="11"/>
  <c r="H21" i="11"/>
  <c r="G21" i="11"/>
  <c r="F21" i="11"/>
  <c r="E21" i="11"/>
  <c r="D21" i="11"/>
  <c r="O20" i="11"/>
  <c r="N20" i="11"/>
  <c r="M20" i="11"/>
  <c r="L20" i="11"/>
  <c r="K20" i="11"/>
  <c r="J20" i="11"/>
  <c r="I20" i="11"/>
  <c r="H20" i="11"/>
  <c r="G20" i="11"/>
  <c r="F20" i="11"/>
  <c r="E20" i="11"/>
  <c r="P20" i="11" s="1"/>
  <c r="P79" i="11" s="1"/>
  <c r="R79" i="11" s="1"/>
  <c r="D20" i="11"/>
  <c r="P19" i="11"/>
  <c r="P78" i="11" s="1"/>
  <c r="R78" i="11" s="1"/>
  <c r="O19" i="11"/>
  <c r="N19" i="11"/>
  <c r="M19" i="11"/>
  <c r="L19" i="11"/>
  <c r="K19" i="11"/>
  <c r="J19" i="11"/>
  <c r="I19" i="11"/>
  <c r="H19" i="11"/>
  <c r="G19" i="11"/>
  <c r="F19" i="11"/>
  <c r="E19" i="11"/>
  <c r="D19" i="11"/>
  <c r="O18" i="11"/>
  <c r="N18" i="11"/>
  <c r="M18" i="11"/>
  <c r="L18" i="11"/>
  <c r="K18" i="11"/>
  <c r="J18" i="11"/>
  <c r="I18" i="11"/>
  <c r="H18" i="11"/>
  <c r="G18" i="11"/>
  <c r="F18" i="11"/>
  <c r="E18" i="11"/>
  <c r="P18" i="11" s="1"/>
  <c r="P76" i="11" s="1"/>
  <c r="R76" i="11" s="1"/>
  <c r="D18" i="11"/>
  <c r="O17" i="11"/>
  <c r="N17" i="11"/>
  <c r="M17" i="11"/>
  <c r="L17" i="11"/>
  <c r="K17" i="11"/>
  <c r="J17" i="11"/>
  <c r="I17" i="11"/>
  <c r="H17" i="11"/>
  <c r="G17" i="11"/>
  <c r="F17" i="11"/>
  <c r="E17" i="11"/>
  <c r="P17" i="11" s="1"/>
  <c r="P73" i="11" s="1"/>
  <c r="R73" i="11" s="1"/>
  <c r="D17" i="11"/>
  <c r="O16" i="11"/>
  <c r="N16" i="11"/>
  <c r="M16" i="11"/>
  <c r="L16" i="11"/>
  <c r="K16" i="11"/>
  <c r="I16" i="11"/>
  <c r="H16" i="11"/>
  <c r="G16" i="11"/>
  <c r="F16" i="11"/>
  <c r="E16" i="11"/>
  <c r="P16" i="11" s="1"/>
  <c r="P70" i="11" s="1"/>
  <c r="R70" i="11" s="1"/>
  <c r="D16" i="11"/>
  <c r="O15" i="11"/>
  <c r="N15" i="11"/>
  <c r="M15" i="11"/>
  <c r="L15" i="11"/>
  <c r="K15" i="11"/>
  <c r="J15" i="11"/>
  <c r="I15" i="11"/>
  <c r="H15" i="11"/>
  <c r="G15" i="11"/>
  <c r="P15" i="11" s="1"/>
  <c r="P71" i="11" s="1"/>
  <c r="R71" i="11" s="1"/>
  <c r="F15" i="11"/>
  <c r="E15" i="11"/>
  <c r="D15" i="11"/>
  <c r="P14" i="11"/>
  <c r="P69" i="11" s="1"/>
  <c r="R69" i="11" s="1"/>
  <c r="O14" i="11"/>
  <c r="N14" i="11"/>
  <c r="M14" i="11"/>
  <c r="L14" i="11"/>
  <c r="K14" i="11"/>
  <c r="J14" i="11"/>
  <c r="I14" i="11"/>
  <c r="H14" i="11"/>
  <c r="G14" i="11"/>
  <c r="F14" i="11"/>
  <c r="E14" i="11"/>
  <c r="D14" i="11"/>
  <c r="O13" i="11"/>
  <c r="N13" i="11"/>
  <c r="M13" i="11"/>
  <c r="L13" i="11"/>
  <c r="K13" i="11"/>
  <c r="J13" i="11"/>
  <c r="I13" i="11"/>
  <c r="H13" i="11"/>
  <c r="G13" i="11"/>
  <c r="F13" i="11"/>
  <c r="E13" i="11"/>
  <c r="P13" i="11" s="1"/>
  <c r="P68" i="11" s="1"/>
  <c r="R68" i="11" s="1"/>
  <c r="D13" i="11"/>
  <c r="O12" i="11"/>
  <c r="N12" i="11"/>
  <c r="M12" i="11"/>
  <c r="L12" i="11"/>
  <c r="K12" i="11"/>
  <c r="J12" i="11"/>
  <c r="I12" i="11"/>
  <c r="P12" i="11" s="1"/>
  <c r="P67" i="11" s="1"/>
  <c r="R67" i="11" s="1"/>
  <c r="H12" i="11"/>
  <c r="G12" i="11"/>
  <c r="F12" i="11"/>
  <c r="E12" i="11"/>
  <c r="D12" i="11"/>
  <c r="O11" i="11"/>
  <c r="N11" i="11"/>
  <c r="M11" i="11"/>
  <c r="L11" i="11"/>
  <c r="K11" i="11"/>
  <c r="J11" i="11"/>
  <c r="I11" i="11"/>
  <c r="H11" i="11"/>
  <c r="G11" i="11"/>
  <c r="F11" i="11"/>
  <c r="E11" i="11"/>
  <c r="P11" i="11" s="1"/>
  <c r="P66" i="11" s="1"/>
  <c r="R66" i="11" s="1"/>
  <c r="D11" i="11"/>
  <c r="O10" i="11"/>
  <c r="N10" i="11"/>
  <c r="M10" i="11"/>
  <c r="L10" i="11"/>
  <c r="K10" i="11"/>
  <c r="J10" i="11"/>
  <c r="I10" i="11"/>
  <c r="H10" i="11"/>
  <c r="G10" i="11"/>
  <c r="F10" i="11"/>
  <c r="E10" i="11"/>
  <c r="P10" i="11" s="1"/>
  <c r="P65" i="11" s="1"/>
  <c r="R65" i="11" s="1"/>
  <c r="D10" i="11"/>
  <c r="O9" i="11"/>
  <c r="N9" i="11"/>
  <c r="M9" i="11"/>
  <c r="L9" i="11"/>
  <c r="K9" i="11"/>
  <c r="J9" i="11"/>
  <c r="I9" i="11"/>
  <c r="H9" i="11"/>
  <c r="G9" i="11"/>
  <c r="P9" i="11" s="1"/>
  <c r="P64" i="11" s="1"/>
  <c r="R64" i="11" s="1"/>
  <c r="F9" i="11"/>
  <c r="E9" i="11"/>
  <c r="D9" i="11"/>
  <c r="O8" i="11"/>
  <c r="N8" i="11"/>
  <c r="M8" i="11"/>
  <c r="L8" i="11"/>
  <c r="K8" i="11"/>
  <c r="J8" i="11"/>
  <c r="I8" i="11"/>
  <c r="P8" i="11" s="1"/>
  <c r="P61" i="11" s="1"/>
  <c r="R61" i="11" s="1"/>
  <c r="H8" i="11"/>
  <c r="G8" i="11"/>
  <c r="F8" i="11"/>
  <c r="E8" i="11"/>
  <c r="D8" i="11"/>
  <c r="P5" i="11"/>
  <c r="A4" i="11"/>
  <c r="A2" i="11"/>
  <c r="A1" i="11"/>
  <c r="R98" i="11" l="1"/>
  <c r="R97" i="11"/>
  <c r="R93" i="11"/>
  <c r="R106" i="11"/>
  <c r="P57" i="10" l="1"/>
  <c r="K57" i="10"/>
  <c r="J57" i="10"/>
  <c r="E57" i="10"/>
  <c r="D57" i="10"/>
  <c r="P56" i="10"/>
  <c r="K56" i="10"/>
  <c r="J56" i="10"/>
  <c r="E56" i="10"/>
  <c r="D56" i="10"/>
  <c r="P55" i="10"/>
  <c r="K55" i="10"/>
  <c r="J55" i="10"/>
  <c r="E55" i="10"/>
  <c r="D55" i="10"/>
  <c r="P54" i="10"/>
  <c r="K54" i="10"/>
  <c r="J54" i="10"/>
  <c r="E54" i="10"/>
  <c r="D54" i="10"/>
  <c r="P53" i="10"/>
  <c r="K53" i="10"/>
  <c r="J53" i="10"/>
  <c r="E53" i="10"/>
  <c r="D53" i="10"/>
  <c r="P52" i="10"/>
  <c r="K52" i="10"/>
  <c r="J52" i="10"/>
  <c r="E52" i="10"/>
  <c r="D52" i="10"/>
  <c r="P51" i="10"/>
  <c r="K51" i="10"/>
  <c r="J51" i="10"/>
  <c r="E51" i="10"/>
  <c r="D51" i="10"/>
  <c r="P50" i="10"/>
  <c r="K50" i="10"/>
  <c r="J50" i="10"/>
  <c r="E50" i="10"/>
  <c r="D50" i="10"/>
  <c r="P49" i="10"/>
  <c r="K49" i="10"/>
  <c r="J49" i="10"/>
  <c r="E49" i="10"/>
  <c r="D49" i="10"/>
  <c r="P48" i="10"/>
  <c r="K48" i="10"/>
  <c r="J48" i="10"/>
  <c r="E48" i="10"/>
  <c r="D48" i="10"/>
  <c r="K47" i="10"/>
  <c r="J47" i="10"/>
  <c r="E47" i="10"/>
  <c r="D47" i="10"/>
  <c r="K46" i="10"/>
  <c r="J46" i="10"/>
  <c r="E46" i="10"/>
  <c r="D46" i="10"/>
  <c r="K45" i="10"/>
  <c r="J45" i="10"/>
  <c r="E45" i="10"/>
  <c r="D45" i="10"/>
  <c r="K44" i="10"/>
  <c r="J44" i="10"/>
  <c r="E44" i="10"/>
  <c r="D44" i="10"/>
  <c r="K43" i="10"/>
  <c r="J43" i="10"/>
  <c r="E43" i="10"/>
  <c r="D43" i="10"/>
  <c r="K42" i="10"/>
  <c r="J42" i="10"/>
  <c r="E42" i="10"/>
  <c r="D42" i="10"/>
  <c r="K41" i="10"/>
  <c r="J41" i="10"/>
  <c r="E41" i="10"/>
  <c r="D41" i="10"/>
  <c r="K40" i="10"/>
  <c r="J40" i="10"/>
  <c r="E40" i="10"/>
  <c r="D40" i="10"/>
  <c r="K39" i="10"/>
  <c r="J39" i="10"/>
  <c r="E39" i="10"/>
  <c r="D39" i="10"/>
  <c r="K38" i="10"/>
  <c r="J38" i="10"/>
  <c r="E38" i="10"/>
  <c r="D38" i="10"/>
  <c r="K37" i="10"/>
  <c r="J37" i="10"/>
  <c r="E37" i="10"/>
  <c r="D37" i="10"/>
  <c r="K36" i="10"/>
  <c r="J36" i="10"/>
  <c r="E36" i="10"/>
  <c r="D36" i="10"/>
  <c r="A33" i="10"/>
  <c r="O30" i="10"/>
  <c r="N30" i="10"/>
  <c r="M30" i="10"/>
  <c r="L30" i="10"/>
  <c r="K30" i="10"/>
  <c r="J30" i="10"/>
  <c r="E30" i="10"/>
  <c r="D30" i="10"/>
  <c r="O29" i="10"/>
  <c r="N29" i="10"/>
  <c r="M29" i="10"/>
  <c r="L29" i="10"/>
  <c r="K29" i="10"/>
  <c r="J29" i="10"/>
  <c r="E29" i="10"/>
  <c r="D29" i="10"/>
  <c r="O28" i="10"/>
  <c r="N28" i="10"/>
  <c r="M28" i="10"/>
  <c r="L28" i="10"/>
  <c r="K28" i="10"/>
  <c r="J28" i="10"/>
  <c r="E28" i="10"/>
  <c r="D28" i="10"/>
  <c r="O27" i="10"/>
  <c r="N27" i="10"/>
  <c r="M27" i="10"/>
  <c r="L27" i="10"/>
  <c r="K27" i="10"/>
  <c r="J27" i="10"/>
  <c r="E27" i="10"/>
  <c r="D27" i="10"/>
  <c r="O26" i="10"/>
  <c r="N26" i="10"/>
  <c r="M26" i="10"/>
  <c r="L26" i="10"/>
  <c r="K26" i="10"/>
  <c r="J26" i="10"/>
  <c r="E26" i="10"/>
  <c r="D26" i="10"/>
  <c r="O25" i="10"/>
  <c r="N25" i="10"/>
  <c r="M25" i="10"/>
  <c r="L25" i="10"/>
  <c r="K25" i="10"/>
  <c r="J25" i="10"/>
  <c r="E25" i="10"/>
  <c r="D25" i="10"/>
  <c r="O24" i="10"/>
  <c r="N24" i="10"/>
  <c r="M24" i="10"/>
  <c r="L24" i="10"/>
  <c r="K24" i="10"/>
  <c r="J24" i="10"/>
  <c r="E24" i="10"/>
  <c r="D24" i="10"/>
  <c r="O23" i="10"/>
  <c r="N23" i="10"/>
  <c r="M23" i="10"/>
  <c r="L23" i="10"/>
  <c r="K23" i="10"/>
  <c r="J23" i="10"/>
  <c r="E23" i="10"/>
  <c r="D23" i="10"/>
  <c r="O22" i="10"/>
  <c r="N22" i="10"/>
  <c r="M22" i="10"/>
  <c r="L22" i="10"/>
  <c r="K22" i="10"/>
  <c r="J22" i="10"/>
  <c r="E22" i="10"/>
  <c r="D22" i="10"/>
  <c r="O21" i="10"/>
  <c r="N21" i="10"/>
  <c r="M21" i="10"/>
  <c r="L21" i="10"/>
  <c r="K21" i="10"/>
  <c r="J21" i="10"/>
  <c r="E21" i="10"/>
  <c r="D21" i="10"/>
  <c r="O20" i="10"/>
  <c r="N20" i="10"/>
  <c r="M20" i="10"/>
  <c r="L20" i="10"/>
  <c r="K20" i="10"/>
  <c r="J20" i="10"/>
  <c r="E20" i="10"/>
  <c r="D20" i="10"/>
  <c r="O19" i="10"/>
  <c r="N19" i="10"/>
  <c r="M19" i="10"/>
  <c r="L19" i="10"/>
  <c r="K19" i="10"/>
  <c r="J19" i="10"/>
  <c r="D19" i="10"/>
  <c r="N18" i="10"/>
  <c r="M18" i="10"/>
  <c r="L18" i="10"/>
  <c r="K18" i="10"/>
  <c r="J18" i="10"/>
  <c r="E18" i="10"/>
  <c r="D18" i="10"/>
  <c r="O17" i="10"/>
  <c r="N17" i="10"/>
  <c r="M17" i="10"/>
  <c r="L17" i="10"/>
  <c r="K17" i="10"/>
  <c r="J17" i="10"/>
  <c r="D17" i="10"/>
  <c r="N16" i="10"/>
  <c r="M16" i="10"/>
  <c r="L16" i="10"/>
  <c r="K16" i="10"/>
  <c r="J16" i="10"/>
  <c r="E16" i="10"/>
  <c r="D16" i="10"/>
  <c r="N15" i="10"/>
  <c r="M15" i="10"/>
  <c r="L15" i="10"/>
  <c r="K15" i="10"/>
  <c r="J15" i="10"/>
  <c r="E15" i="10"/>
  <c r="D15" i="10"/>
  <c r="O14" i="10"/>
  <c r="N14" i="10"/>
  <c r="M14" i="10"/>
  <c r="L14" i="10"/>
  <c r="K14" i="10"/>
  <c r="J14" i="10"/>
  <c r="D14" i="10"/>
  <c r="O13" i="10"/>
  <c r="N13" i="10"/>
  <c r="M13" i="10"/>
  <c r="L13" i="10"/>
  <c r="K13" i="10"/>
  <c r="J13" i="10"/>
  <c r="D13" i="10"/>
  <c r="O12" i="10"/>
  <c r="N12" i="10"/>
  <c r="M12" i="10"/>
  <c r="L12" i="10"/>
  <c r="K12" i="10"/>
  <c r="J12" i="10"/>
  <c r="D12" i="10"/>
  <c r="N11" i="10"/>
  <c r="M11" i="10"/>
  <c r="L11" i="10"/>
  <c r="K11" i="10"/>
  <c r="J11" i="10"/>
  <c r="E11" i="10"/>
  <c r="D11" i="10"/>
  <c r="O10" i="10"/>
  <c r="N10" i="10"/>
  <c r="M10" i="10"/>
  <c r="L10" i="10"/>
  <c r="K10" i="10"/>
  <c r="J10" i="10"/>
  <c r="D10" i="10"/>
  <c r="N9" i="10"/>
  <c r="M9" i="10"/>
  <c r="L9" i="10"/>
  <c r="K9" i="10"/>
  <c r="E9" i="10"/>
  <c r="D9" i="10"/>
  <c r="O8" i="10"/>
  <c r="N8" i="10"/>
  <c r="L8" i="10"/>
  <c r="K8" i="10"/>
  <c r="J8" i="10"/>
  <c r="E8" i="10"/>
  <c r="D8" i="10"/>
  <c r="P5" i="10"/>
  <c r="A4" i="10"/>
  <c r="A2" i="10"/>
  <c r="A1" i="10"/>
  <c r="O9" i="10" l="1"/>
  <c r="O15" i="10" l="1"/>
  <c r="O11" i="10"/>
  <c r="O18" i="10"/>
  <c r="O16" i="10"/>
  <c r="E10" i="10" l="1"/>
  <c r="E17" i="10" l="1"/>
  <c r="E19" i="10"/>
  <c r="E13" i="10" l="1"/>
  <c r="M8" i="10" l="1"/>
  <c r="E14" i="10"/>
  <c r="E12" i="10"/>
  <c r="F43" i="10" l="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G47" i="10"/>
  <c r="F36" i="10"/>
  <c r="F47" i="10"/>
  <c r="G46" i="10"/>
  <c r="F46" i="10"/>
  <c r="G45" i="10"/>
  <c r="G43" i="10"/>
  <c r="F45" i="10"/>
  <c r="G44" i="10"/>
  <c r="F44" i="10"/>
  <c r="N49" i="10"/>
  <c r="O48" i="10"/>
  <c r="N48" i="10"/>
  <c r="O57" i="10"/>
  <c r="N57" i="10"/>
  <c r="O56" i="10"/>
  <c r="N56" i="10"/>
  <c r="O55" i="10"/>
  <c r="N55" i="10"/>
  <c r="O54" i="10"/>
  <c r="N54" i="10"/>
  <c r="O53" i="10"/>
  <c r="N53" i="10"/>
  <c r="O52" i="10"/>
  <c r="N52" i="10"/>
  <c r="O51" i="10"/>
  <c r="O49" i="10"/>
  <c r="N51" i="10"/>
  <c r="O50" i="10"/>
  <c r="N50" i="10"/>
  <c r="H13" i="10"/>
  <c r="I12" i="10"/>
  <c r="H14" i="10"/>
  <c r="H12" i="10"/>
  <c r="I11" i="10"/>
  <c r="H11" i="10"/>
  <c r="I10" i="10"/>
  <c r="I9" i="10"/>
  <c r="H10" i="10"/>
  <c r="H9" i="10"/>
  <c r="I8" i="10"/>
  <c r="I13" i="10"/>
  <c r="H8" i="10"/>
  <c r="I19" i="10"/>
  <c r="H19" i="10"/>
  <c r="I18" i="10"/>
  <c r="H18" i="10"/>
  <c r="I17" i="10"/>
  <c r="H17" i="10"/>
  <c r="I16" i="10"/>
  <c r="H16" i="10"/>
  <c r="I15" i="10"/>
  <c r="H15" i="10"/>
  <c r="I14" i="10"/>
  <c r="H25" i="10"/>
  <c r="I24" i="10"/>
  <c r="H24" i="10"/>
  <c r="I23" i="10"/>
  <c r="H23" i="10"/>
  <c r="I22" i="10"/>
  <c r="H22" i="10"/>
  <c r="I21" i="10"/>
  <c r="H21" i="10"/>
  <c r="I20" i="10"/>
  <c r="I25" i="10"/>
  <c r="H20" i="10"/>
  <c r="I30" i="10"/>
  <c r="H30" i="10"/>
  <c r="I29" i="10"/>
  <c r="H29" i="10"/>
  <c r="I28" i="10"/>
  <c r="H28" i="10"/>
  <c r="I27" i="10"/>
  <c r="H27" i="10"/>
  <c r="I26" i="10"/>
  <c r="H26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55" i="10"/>
  <c r="G57" i="10"/>
  <c r="F56" i="10"/>
  <c r="F57" i="10"/>
  <c r="G56" i="10"/>
  <c r="F15" i="10"/>
  <c r="G14" i="10"/>
  <c r="P14" i="10" s="1"/>
  <c r="P42" i="10" s="1"/>
  <c r="F14" i="10"/>
  <c r="G13" i="10"/>
  <c r="P13" i="10" s="1"/>
  <c r="P43" i="10" s="1"/>
  <c r="F13" i="10"/>
  <c r="G12" i="10"/>
  <c r="P12" i="10" s="1"/>
  <c r="P40" i="10" s="1"/>
  <c r="F12" i="10"/>
  <c r="G11" i="10"/>
  <c r="P11" i="10" s="1"/>
  <c r="P44" i="10" s="1"/>
  <c r="F11" i="10"/>
  <c r="G10" i="10"/>
  <c r="P10" i="10" s="1"/>
  <c r="P37" i="10" s="1"/>
  <c r="G9" i="10"/>
  <c r="P9" i="10" s="1"/>
  <c r="P39" i="10" s="1"/>
  <c r="F10" i="10"/>
  <c r="F9" i="10"/>
  <c r="G8" i="10"/>
  <c r="P8" i="10" s="1"/>
  <c r="P46" i="10" s="1"/>
  <c r="F8" i="10"/>
  <c r="F16" i="10"/>
  <c r="G19" i="10"/>
  <c r="P19" i="10" s="1"/>
  <c r="P36" i="10" s="1"/>
  <c r="F19" i="10"/>
  <c r="G18" i="10"/>
  <c r="P18" i="10" s="1"/>
  <c r="P45" i="10" s="1"/>
  <c r="F18" i="10"/>
  <c r="G17" i="10"/>
  <c r="P17" i="10" s="1"/>
  <c r="P38" i="10" s="1"/>
  <c r="F17" i="10"/>
  <c r="G16" i="10"/>
  <c r="P16" i="10" s="1"/>
  <c r="P41" i="10" s="1"/>
  <c r="G15" i="10"/>
  <c r="P15" i="10" s="1"/>
  <c r="P47" i="10" s="1"/>
  <c r="N37" i="10"/>
  <c r="O36" i="10"/>
  <c r="O47" i="10"/>
  <c r="N36" i="10"/>
  <c r="N47" i="10"/>
  <c r="O46" i="10"/>
  <c r="O37" i="10"/>
  <c r="N46" i="10"/>
  <c r="O45" i="10"/>
  <c r="N45" i="10"/>
  <c r="O44" i="10"/>
  <c r="N44" i="10"/>
  <c r="O43" i="10"/>
  <c r="N43" i="10"/>
  <c r="O42" i="10"/>
  <c r="N42" i="10"/>
  <c r="O41" i="10"/>
  <c r="N41" i="10"/>
  <c r="O40" i="10"/>
  <c r="N40" i="10"/>
  <c r="O39" i="10"/>
  <c r="N38" i="10"/>
  <c r="N39" i="10"/>
  <c r="O38" i="10"/>
  <c r="L39" i="10"/>
  <c r="M38" i="10"/>
  <c r="L38" i="10"/>
  <c r="M37" i="10"/>
  <c r="L37" i="10"/>
  <c r="M36" i="10"/>
  <c r="M47" i="10"/>
  <c r="L36" i="10"/>
  <c r="L47" i="10"/>
  <c r="M46" i="10"/>
  <c r="M39" i="10"/>
  <c r="L46" i="10"/>
  <c r="M45" i="10"/>
  <c r="L45" i="10"/>
  <c r="M44" i="10"/>
  <c r="L44" i="10"/>
  <c r="M43" i="10"/>
  <c r="L43" i="10"/>
  <c r="M42" i="10"/>
  <c r="L42" i="10"/>
  <c r="M41" i="10"/>
  <c r="L41" i="10"/>
  <c r="M40" i="10"/>
  <c r="L40" i="10"/>
  <c r="L51" i="10"/>
  <c r="M50" i="10"/>
  <c r="L50" i="10"/>
  <c r="M49" i="10"/>
  <c r="L49" i="10"/>
  <c r="M48" i="10"/>
  <c r="L48" i="10"/>
  <c r="M51" i="10"/>
  <c r="M57" i="10"/>
  <c r="L57" i="10"/>
  <c r="M56" i="10"/>
  <c r="L52" i="10"/>
  <c r="L56" i="10"/>
  <c r="M55" i="10"/>
  <c r="L55" i="10"/>
  <c r="M54" i="10"/>
  <c r="L54" i="10"/>
  <c r="M53" i="10"/>
  <c r="L53" i="10"/>
  <c r="M52" i="10"/>
  <c r="F27" i="10"/>
  <c r="G26" i="10"/>
  <c r="P26" i="10" s="1"/>
  <c r="F26" i="10"/>
  <c r="G25" i="10"/>
  <c r="P25" i="10" s="1"/>
  <c r="F25" i="10"/>
  <c r="G24" i="10"/>
  <c r="P24" i="10" s="1"/>
  <c r="F24" i="10"/>
  <c r="G23" i="10"/>
  <c r="P23" i="10" s="1"/>
  <c r="F23" i="10"/>
  <c r="G22" i="10"/>
  <c r="P22" i="10" s="1"/>
  <c r="F22" i="10"/>
  <c r="G21" i="10"/>
  <c r="P21" i="10" s="1"/>
  <c r="G27" i="10"/>
  <c r="P27" i="10" s="1"/>
  <c r="F21" i="10"/>
  <c r="G20" i="10"/>
  <c r="P20" i="10" s="1"/>
  <c r="F20" i="10"/>
  <c r="G30" i="10"/>
  <c r="P30" i="10" s="1"/>
  <c r="F30" i="10"/>
  <c r="G29" i="10"/>
  <c r="P29" i="10" s="1"/>
  <c r="F28" i="10"/>
  <c r="F29" i="10"/>
  <c r="G28" i="10"/>
  <c r="P28" i="10" s="1"/>
  <c r="Q52" i="10" l="1"/>
  <c r="R52" i="10" s="1"/>
  <c r="Q46" i="10"/>
  <c r="Q37" i="10"/>
  <c r="R37" i="10" s="1"/>
  <c r="Q57" i="10"/>
  <c r="R57" i="10" s="1"/>
  <c r="Q40" i="10"/>
  <c r="R40" i="10" s="1"/>
  <c r="Q55" i="10"/>
  <c r="R55" i="10" s="1"/>
  <c r="Q53" i="10"/>
  <c r="R53" i="10" s="1"/>
  <c r="R36" i="10"/>
  <c r="Q48" i="10"/>
  <c r="R48" i="10" s="1"/>
  <c r="Q54" i="10"/>
  <c r="R54" i="10" s="1"/>
  <c r="Q44" i="10"/>
  <c r="R44" i="10" s="1"/>
  <c r="Q38" i="10"/>
  <c r="Q47" i="10"/>
  <c r="R47" i="10" s="1"/>
  <c r="Q41" i="10"/>
  <c r="R41" i="10" s="1"/>
  <c r="Q49" i="10"/>
  <c r="R49" i="10" s="1"/>
  <c r="Q43" i="10"/>
  <c r="R43" i="10" s="1"/>
  <c r="R38" i="10"/>
  <c r="Q50" i="10"/>
  <c r="R50" i="10" s="1"/>
  <c r="Q36" i="10"/>
  <c r="Q39" i="10"/>
  <c r="R39" i="10" s="1"/>
  <c r="Q45" i="10"/>
  <c r="R45" i="10" s="1"/>
  <c r="Q42" i="10"/>
  <c r="R42" i="10" s="1"/>
  <c r="R46" i="10"/>
  <c r="Q56" i="10"/>
  <c r="R56" i="10" s="1"/>
  <c r="Q51" i="10"/>
  <c r="R51" i="10" s="1"/>
  <c r="P111" i="9" l="1"/>
  <c r="K111" i="9"/>
  <c r="J111" i="9"/>
  <c r="E111" i="9"/>
  <c r="D111" i="9"/>
  <c r="P110" i="9"/>
  <c r="K110" i="9"/>
  <c r="J110" i="9"/>
  <c r="E110" i="9"/>
  <c r="D110" i="9"/>
  <c r="P109" i="9"/>
  <c r="K109" i="9"/>
  <c r="J109" i="9"/>
  <c r="E109" i="9"/>
  <c r="D109" i="9"/>
  <c r="P108" i="9"/>
  <c r="K108" i="9"/>
  <c r="J108" i="9"/>
  <c r="E108" i="9"/>
  <c r="D108" i="9"/>
  <c r="P107" i="9"/>
  <c r="K107" i="9"/>
  <c r="J107" i="9"/>
  <c r="E107" i="9"/>
  <c r="D107" i="9"/>
  <c r="P106" i="9"/>
  <c r="K106" i="9"/>
  <c r="J106" i="9"/>
  <c r="E106" i="9"/>
  <c r="D106" i="9"/>
  <c r="P105" i="9"/>
  <c r="K105" i="9"/>
  <c r="J105" i="9"/>
  <c r="E105" i="9"/>
  <c r="D105" i="9"/>
  <c r="P104" i="9"/>
  <c r="K104" i="9"/>
  <c r="J104" i="9"/>
  <c r="E104" i="9"/>
  <c r="D104" i="9"/>
  <c r="K103" i="9"/>
  <c r="J103" i="9"/>
  <c r="E103" i="9"/>
  <c r="D103" i="9"/>
  <c r="K102" i="9"/>
  <c r="J102" i="9"/>
  <c r="E102" i="9"/>
  <c r="D102" i="9"/>
  <c r="K101" i="9"/>
  <c r="J101" i="9"/>
  <c r="E101" i="9"/>
  <c r="D101" i="9"/>
  <c r="K100" i="9"/>
  <c r="J100" i="9"/>
  <c r="E100" i="9"/>
  <c r="D100" i="9"/>
  <c r="K99" i="9"/>
  <c r="J99" i="9"/>
  <c r="E99" i="9"/>
  <c r="D99" i="9"/>
  <c r="K98" i="9"/>
  <c r="J98" i="9"/>
  <c r="E98" i="9"/>
  <c r="D98" i="9"/>
  <c r="K97" i="9"/>
  <c r="J97" i="9"/>
  <c r="E97" i="9"/>
  <c r="D97" i="9"/>
  <c r="K96" i="9"/>
  <c r="J96" i="9"/>
  <c r="E96" i="9"/>
  <c r="D96" i="9"/>
  <c r="K95" i="9"/>
  <c r="J95" i="9"/>
  <c r="E95" i="9"/>
  <c r="D95" i="9"/>
  <c r="K94" i="9"/>
  <c r="J94" i="9"/>
  <c r="E94" i="9"/>
  <c r="D94" i="9"/>
  <c r="K93" i="9"/>
  <c r="J93" i="9"/>
  <c r="E93" i="9"/>
  <c r="D93" i="9"/>
  <c r="K92" i="9"/>
  <c r="J92" i="9"/>
  <c r="E92" i="9"/>
  <c r="D92" i="9"/>
  <c r="K91" i="9"/>
  <c r="J91" i="9"/>
  <c r="E91" i="9"/>
  <c r="D91" i="9"/>
  <c r="K90" i="9"/>
  <c r="J90" i="9"/>
  <c r="E90" i="9"/>
  <c r="D90" i="9"/>
  <c r="K89" i="9"/>
  <c r="J89" i="9"/>
  <c r="E89" i="9"/>
  <c r="D89" i="9"/>
  <c r="K88" i="9"/>
  <c r="J88" i="9"/>
  <c r="E88" i="9"/>
  <c r="D88" i="9"/>
  <c r="K87" i="9"/>
  <c r="J87" i="9"/>
  <c r="E87" i="9"/>
  <c r="D87" i="9"/>
  <c r="K86" i="9"/>
  <c r="J86" i="9"/>
  <c r="E86" i="9"/>
  <c r="D86" i="9"/>
  <c r="K85" i="9"/>
  <c r="J85" i="9"/>
  <c r="E85" i="9"/>
  <c r="D85" i="9"/>
  <c r="K84" i="9"/>
  <c r="J84" i="9"/>
  <c r="E84" i="9"/>
  <c r="D84" i="9"/>
  <c r="K83" i="9"/>
  <c r="J83" i="9"/>
  <c r="E83" i="9"/>
  <c r="D83" i="9"/>
  <c r="K82" i="9"/>
  <c r="J82" i="9"/>
  <c r="E82" i="9"/>
  <c r="D82" i="9"/>
  <c r="K81" i="9"/>
  <c r="J81" i="9"/>
  <c r="E81" i="9"/>
  <c r="D81" i="9"/>
  <c r="K80" i="9"/>
  <c r="J80" i="9"/>
  <c r="E80" i="9"/>
  <c r="D80" i="9"/>
  <c r="K79" i="9"/>
  <c r="J79" i="9"/>
  <c r="E79" i="9"/>
  <c r="D79" i="9"/>
  <c r="K78" i="9"/>
  <c r="J78" i="9"/>
  <c r="E78" i="9"/>
  <c r="D78" i="9"/>
  <c r="K77" i="9"/>
  <c r="J77" i="9"/>
  <c r="E77" i="9"/>
  <c r="D77" i="9"/>
  <c r="K76" i="9"/>
  <c r="J76" i="9"/>
  <c r="E76" i="9"/>
  <c r="D76" i="9"/>
  <c r="K75" i="9"/>
  <c r="J75" i="9"/>
  <c r="E75" i="9"/>
  <c r="D75" i="9"/>
  <c r="K74" i="9"/>
  <c r="J74" i="9"/>
  <c r="E74" i="9"/>
  <c r="D74" i="9"/>
  <c r="K73" i="9"/>
  <c r="J73" i="9"/>
  <c r="E73" i="9"/>
  <c r="D73" i="9"/>
  <c r="K72" i="9"/>
  <c r="J72" i="9"/>
  <c r="E72" i="9"/>
  <c r="D72" i="9"/>
  <c r="K71" i="9"/>
  <c r="J71" i="9"/>
  <c r="E71" i="9"/>
  <c r="D71" i="9"/>
  <c r="K70" i="9"/>
  <c r="J70" i="9"/>
  <c r="E70" i="9"/>
  <c r="D70" i="9"/>
  <c r="K69" i="9"/>
  <c r="J69" i="9"/>
  <c r="E69" i="9"/>
  <c r="D69" i="9"/>
  <c r="K68" i="9"/>
  <c r="J68" i="9"/>
  <c r="E68" i="9"/>
  <c r="D68" i="9"/>
  <c r="K67" i="9"/>
  <c r="J67" i="9"/>
  <c r="E67" i="9"/>
  <c r="D67" i="9"/>
  <c r="K66" i="9"/>
  <c r="J66" i="9"/>
  <c r="E66" i="9"/>
  <c r="D66" i="9"/>
  <c r="K65" i="9"/>
  <c r="J65" i="9"/>
  <c r="E65" i="9"/>
  <c r="D65" i="9"/>
  <c r="K64" i="9"/>
  <c r="J64" i="9"/>
  <c r="E64" i="9"/>
  <c r="D64" i="9"/>
  <c r="K63" i="9"/>
  <c r="J63" i="9"/>
  <c r="E63" i="9"/>
  <c r="D63" i="9"/>
  <c r="K62" i="9"/>
  <c r="J62" i="9"/>
  <c r="E62" i="9"/>
  <c r="D62" i="9"/>
  <c r="A59" i="9"/>
  <c r="O56" i="9"/>
  <c r="N56" i="9"/>
  <c r="M56" i="9"/>
  <c r="L56" i="9"/>
  <c r="K56" i="9"/>
  <c r="J56" i="9"/>
  <c r="E56" i="9"/>
  <c r="D56" i="9"/>
  <c r="O55" i="9"/>
  <c r="N55" i="9"/>
  <c r="M55" i="9"/>
  <c r="L55" i="9"/>
  <c r="K55" i="9"/>
  <c r="J55" i="9"/>
  <c r="E55" i="9"/>
  <c r="D55" i="9"/>
  <c r="O54" i="9"/>
  <c r="N54" i="9"/>
  <c r="M54" i="9"/>
  <c r="L54" i="9"/>
  <c r="K54" i="9"/>
  <c r="J54" i="9"/>
  <c r="E54" i="9"/>
  <c r="D54" i="9"/>
  <c r="O53" i="9"/>
  <c r="N53" i="9"/>
  <c r="M53" i="9"/>
  <c r="L53" i="9"/>
  <c r="K53" i="9"/>
  <c r="J53" i="9"/>
  <c r="E53" i="9"/>
  <c r="D53" i="9"/>
  <c r="O52" i="9"/>
  <c r="N52" i="9"/>
  <c r="M52" i="9"/>
  <c r="L52" i="9"/>
  <c r="K52" i="9"/>
  <c r="J52" i="9"/>
  <c r="E52" i="9"/>
  <c r="D52" i="9"/>
  <c r="O51" i="9"/>
  <c r="N51" i="9"/>
  <c r="M51" i="9"/>
  <c r="L51" i="9"/>
  <c r="K51" i="9"/>
  <c r="J51" i="9"/>
  <c r="E51" i="9"/>
  <c r="D51" i="9"/>
  <c r="O50" i="9"/>
  <c r="N50" i="9"/>
  <c r="M50" i="9"/>
  <c r="L50" i="9"/>
  <c r="K50" i="9"/>
  <c r="J50" i="9"/>
  <c r="E50" i="9"/>
  <c r="D50" i="9"/>
  <c r="O49" i="9"/>
  <c r="N49" i="9"/>
  <c r="M49" i="9"/>
  <c r="L49" i="9"/>
  <c r="K49" i="9"/>
  <c r="J49" i="9"/>
  <c r="E49" i="9"/>
  <c r="D49" i="9"/>
  <c r="N48" i="9"/>
  <c r="M48" i="9"/>
  <c r="L48" i="9"/>
  <c r="K48" i="9"/>
  <c r="J48" i="9"/>
  <c r="E48" i="9"/>
  <c r="D48" i="9"/>
  <c r="N47" i="9"/>
  <c r="M47" i="9"/>
  <c r="L47" i="9"/>
  <c r="K47" i="9"/>
  <c r="J47" i="9"/>
  <c r="E47" i="9"/>
  <c r="D47" i="9"/>
  <c r="N46" i="9"/>
  <c r="M46" i="9"/>
  <c r="L46" i="9"/>
  <c r="K46" i="9"/>
  <c r="J46" i="9"/>
  <c r="E46" i="9"/>
  <c r="D46" i="9"/>
  <c r="N45" i="9"/>
  <c r="M45" i="9"/>
  <c r="L45" i="9"/>
  <c r="K45" i="9"/>
  <c r="J45" i="9"/>
  <c r="E45" i="9"/>
  <c r="D45" i="9"/>
  <c r="N44" i="9"/>
  <c r="M44" i="9"/>
  <c r="L44" i="9"/>
  <c r="K44" i="9"/>
  <c r="J44" i="9"/>
  <c r="E44" i="9"/>
  <c r="D44" i="9"/>
  <c r="N43" i="9"/>
  <c r="M43" i="9"/>
  <c r="L43" i="9"/>
  <c r="K43" i="9"/>
  <c r="J43" i="9"/>
  <c r="E43" i="9"/>
  <c r="D43" i="9"/>
  <c r="N42" i="9"/>
  <c r="M42" i="9"/>
  <c r="L42" i="9"/>
  <c r="K42" i="9"/>
  <c r="J42" i="9"/>
  <c r="E42" i="9"/>
  <c r="D42" i="9"/>
  <c r="N41" i="9"/>
  <c r="M41" i="9"/>
  <c r="L41" i="9"/>
  <c r="K41" i="9"/>
  <c r="J41" i="9"/>
  <c r="E41" i="9"/>
  <c r="D41" i="9"/>
  <c r="N40" i="9"/>
  <c r="M40" i="9"/>
  <c r="L40" i="9"/>
  <c r="K40" i="9"/>
  <c r="J40" i="9"/>
  <c r="E40" i="9"/>
  <c r="D40" i="9"/>
  <c r="N39" i="9"/>
  <c r="M39" i="9"/>
  <c r="L39" i="9"/>
  <c r="K39" i="9"/>
  <c r="J39" i="9"/>
  <c r="E39" i="9"/>
  <c r="D39" i="9"/>
  <c r="O38" i="9"/>
  <c r="N38" i="9"/>
  <c r="M38" i="9"/>
  <c r="L38" i="9"/>
  <c r="K38" i="9"/>
  <c r="J38" i="9"/>
  <c r="D38" i="9"/>
  <c r="N37" i="9"/>
  <c r="M37" i="9"/>
  <c r="L37" i="9"/>
  <c r="K37" i="9"/>
  <c r="J37" i="9"/>
  <c r="E37" i="9"/>
  <c r="D37" i="9"/>
  <c r="N36" i="9"/>
  <c r="M36" i="9"/>
  <c r="L36" i="9"/>
  <c r="K36" i="9"/>
  <c r="J36" i="9"/>
  <c r="E36" i="9"/>
  <c r="D36" i="9"/>
  <c r="N35" i="9"/>
  <c r="M35" i="9"/>
  <c r="L35" i="9"/>
  <c r="K35" i="9"/>
  <c r="J35" i="9"/>
  <c r="E35" i="9"/>
  <c r="D35" i="9"/>
  <c r="O34" i="9"/>
  <c r="N34" i="9"/>
  <c r="M34" i="9"/>
  <c r="L34" i="9"/>
  <c r="K34" i="9"/>
  <c r="J34" i="9"/>
  <c r="D34" i="9"/>
  <c r="N33" i="9"/>
  <c r="M33" i="9"/>
  <c r="L33" i="9"/>
  <c r="K33" i="9"/>
  <c r="J33" i="9"/>
  <c r="E33" i="9"/>
  <c r="D33" i="9"/>
  <c r="N32" i="9"/>
  <c r="M32" i="9"/>
  <c r="L32" i="9"/>
  <c r="K32" i="9"/>
  <c r="J32" i="9"/>
  <c r="E32" i="9"/>
  <c r="D32" i="9"/>
  <c r="N31" i="9"/>
  <c r="M31" i="9"/>
  <c r="L31" i="9"/>
  <c r="K31" i="9"/>
  <c r="J31" i="9"/>
  <c r="E31" i="9"/>
  <c r="D31" i="9"/>
  <c r="N30" i="9"/>
  <c r="M30" i="9"/>
  <c r="L30" i="9"/>
  <c r="K30" i="9"/>
  <c r="J30" i="9"/>
  <c r="E30" i="9"/>
  <c r="D30" i="9"/>
  <c r="O29" i="9"/>
  <c r="N29" i="9"/>
  <c r="M29" i="9"/>
  <c r="L29" i="9"/>
  <c r="K29" i="9"/>
  <c r="J29" i="9"/>
  <c r="D29" i="9"/>
  <c r="O28" i="9"/>
  <c r="N28" i="9"/>
  <c r="M28" i="9"/>
  <c r="L28" i="9"/>
  <c r="K28" i="9"/>
  <c r="J28" i="9"/>
  <c r="D28" i="9"/>
  <c r="O27" i="9"/>
  <c r="N27" i="9"/>
  <c r="M27" i="9"/>
  <c r="L27" i="9"/>
  <c r="K27" i="9"/>
  <c r="J27" i="9"/>
  <c r="D27" i="9"/>
  <c r="O26" i="9"/>
  <c r="N26" i="9"/>
  <c r="M26" i="9"/>
  <c r="L26" i="9"/>
  <c r="K26" i="9"/>
  <c r="J26" i="9"/>
  <c r="D26" i="9"/>
  <c r="O25" i="9"/>
  <c r="N25" i="9"/>
  <c r="M25" i="9"/>
  <c r="L25" i="9"/>
  <c r="K25" i="9"/>
  <c r="J25" i="9"/>
  <c r="E25" i="9"/>
  <c r="D25" i="9"/>
  <c r="O24" i="9"/>
  <c r="N24" i="9"/>
  <c r="L24" i="9"/>
  <c r="K24" i="9"/>
  <c r="J24" i="9"/>
  <c r="E24" i="9"/>
  <c r="D24" i="9"/>
  <c r="O23" i="9"/>
  <c r="N23" i="9"/>
  <c r="M23" i="9"/>
  <c r="L23" i="9"/>
  <c r="K23" i="9"/>
  <c r="J23" i="9"/>
  <c r="E23" i="9"/>
  <c r="D23" i="9"/>
  <c r="O22" i="9"/>
  <c r="N22" i="9"/>
  <c r="M22" i="9"/>
  <c r="L22" i="9"/>
  <c r="K22" i="9"/>
  <c r="J22" i="9"/>
  <c r="D22" i="9"/>
  <c r="O21" i="9"/>
  <c r="N21" i="9"/>
  <c r="M21" i="9"/>
  <c r="L21" i="9"/>
  <c r="K21" i="9"/>
  <c r="J21" i="9"/>
  <c r="D21" i="9"/>
  <c r="O20" i="9"/>
  <c r="N20" i="9"/>
  <c r="M20" i="9"/>
  <c r="L20" i="9"/>
  <c r="K20" i="9"/>
  <c r="J20" i="9"/>
  <c r="D20" i="9"/>
  <c r="O19" i="9"/>
  <c r="N19" i="9"/>
  <c r="M19" i="9"/>
  <c r="L19" i="9"/>
  <c r="K19" i="9"/>
  <c r="J19" i="9"/>
  <c r="D19" i="9"/>
  <c r="O18" i="9"/>
  <c r="N18" i="9"/>
  <c r="M18" i="9"/>
  <c r="L18" i="9"/>
  <c r="K18" i="9"/>
  <c r="J18" i="9"/>
  <c r="D18" i="9"/>
  <c r="O17" i="9"/>
  <c r="N17" i="9"/>
  <c r="M17" i="9"/>
  <c r="L17" i="9"/>
  <c r="K17" i="9"/>
  <c r="J17" i="9"/>
  <c r="D17" i="9"/>
  <c r="O16" i="9"/>
  <c r="N16" i="9"/>
  <c r="M16" i="9"/>
  <c r="L16" i="9"/>
  <c r="K16" i="9"/>
  <c r="J16" i="9"/>
  <c r="D16" i="9"/>
  <c r="O15" i="9"/>
  <c r="N15" i="9"/>
  <c r="M15" i="9"/>
  <c r="L15" i="9"/>
  <c r="K15" i="9"/>
  <c r="J15" i="9"/>
  <c r="D15" i="9"/>
  <c r="O14" i="9"/>
  <c r="N14" i="9"/>
  <c r="M14" i="9"/>
  <c r="L14" i="9"/>
  <c r="K14" i="9"/>
  <c r="J14" i="9"/>
  <c r="D14" i="9"/>
  <c r="O13" i="9"/>
  <c r="N13" i="9"/>
  <c r="M13" i="9"/>
  <c r="L13" i="9"/>
  <c r="K13" i="9"/>
  <c r="D13" i="9"/>
  <c r="O12" i="9"/>
  <c r="N12" i="9"/>
  <c r="M12" i="9"/>
  <c r="L12" i="9"/>
  <c r="K12" i="9"/>
  <c r="J12" i="9"/>
  <c r="D12" i="9"/>
  <c r="O11" i="9"/>
  <c r="N11" i="9"/>
  <c r="M11" i="9"/>
  <c r="L11" i="9"/>
  <c r="K11" i="9"/>
  <c r="J11" i="9"/>
  <c r="D11" i="9"/>
  <c r="O10" i="9"/>
  <c r="N10" i="9"/>
  <c r="M10" i="9"/>
  <c r="L10" i="9"/>
  <c r="K10" i="9"/>
  <c r="J10" i="9"/>
  <c r="D10" i="9"/>
  <c r="O9" i="9"/>
  <c r="N9" i="9"/>
  <c r="M9" i="9"/>
  <c r="L9" i="9"/>
  <c r="K9" i="9"/>
  <c r="J9" i="9"/>
  <c r="D9" i="9"/>
  <c r="O8" i="9"/>
  <c r="N8" i="9"/>
  <c r="M8" i="9"/>
  <c r="L8" i="9"/>
  <c r="K8" i="9"/>
  <c r="J8" i="9"/>
  <c r="D8" i="9"/>
  <c r="P5" i="9"/>
  <c r="A4" i="9"/>
  <c r="A2" i="9"/>
  <c r="A1" i="9"/>
  <c r="O33" i="9" l="1"/>
  <c r="O35" i="9"/>
  <c r="O32" i="9"/>
  <c r="O42" i="9"/>
  <c r="O31" i="9"/>
  <c r="O36" i="9"/>
  <c r="O46" i="9"/>
  <c r="O47" i="9"/>
  <c r="O37" i="9"/>
  <c r="O45" i="9"/>
  <c r="O39" i="9"/>
  <c r="O41" i="9"/>
  <c r="O40" i="9"/>
  <c r="O43" i="9"/>
  <c r="O48" i="9"/>
  <c r="O44" i="9"/>
  <c r="M24" i="9" l="1"/>
  <c r="E12" i="9" l="1"/>
  <c r="E17" i="9" l="1"/>
  <c r="E10" i="9"/>
  <c r="E14" i="9" l="1"/>
  <c r="E11" i="9"/>
  <c r="E15" i="9"/>
  <c r="E9" i="9" l="1"/>
  <c r="E13" i="9" l="1"/>
  <c r="E27" i="9"/>
  <c r="E38" i="9"/>
  <c r="E8" i="9"/>
  <c r="E29" i="9"/>
  <c r="E16" i="9"/>
  <c r="E34" i="9"/>
  <c r="E18" i="9"/>
  <c r="E28" i="9"/>
  <c r="E26" i="9"/>
  <c r="E21" i="9"/>
  <c r="E22" i="9"/>
  <c r="E19" i="9"/>
  <c r="E20" i="9"/>
  <c r="F45" i="9" l="1"/>
  <c r="G44" i="9"/>
  <c r="F33" i="9"/>
  <c r="G32" i="9"/>
  <c r="F21" i="9"/>
  <c r="G20" i="9"/>
  <c r="F8" i="9"/>
  <c r="F43" i="9"/>
  <c r="G42" i="9"/>
  <c r="F31" i="9"/>
  <c r="G30" i="9"/>
  <c r="F19" i="9"/>
  <c r="G18" i="9"/>
  <c r="F29" i="9"/>
  <c r="F42" i="9"/>
  <c r="G41" i="9"/>
  <c r="F30" i="9"/>
  <c r="G29" i="9"/>
  <c r="F18" i="9"/>
  <c r="G17" i="9"/>
  <c r="G28" i="9"/>
  <c r="F17" i="9"/>
  <c r="F41" i="9"/>
  <c r="G40" i="9"/>
  <c r="G16" i="9"/>
  <c r="F40" i="9"/>
  <c r="G39" i="9"/>
  <c r="F28" i="9"/>
  <c r="G27" i="9"/>
  <c r="F16" i="9"/>
  <c r="G15" i="9"/>
  <c r="G19" i="9"/>
  <c r="F39" i="9"/>
  <c r="G38" i="9"/>
  <c r="P38" i="9" s="1"/>
  <c r="P102" i="9" s="1"/>
  <c r="F27" i="9"/>
  <c r="G26" i="9"/>
  <c r="F15" i="9"/>
  <c r="G14" i="9"/>
  <c r="G13" i="9"/>
  <c r="G49" i="9"/>
  <c r="F38" i="9"/>
  <c r="G37" i="9"/>
  <c r="F26" i="9"/>
  <c r="G25" i="9"/>
  <c r="F14" i="9"/>
  <c r="F13" i="9"/>
  <c r="G12" i="9"/>
  <c r="G10" i="9"/>
  <c r="G43" i="9"/>
  <c r="F32" i="9"/>
  <c r="F49" i="9"/>
  <c r="G48" i="9"/>
  <c r="F37" i="9"/>
  <c r="G36" i="9"/>
  <c r="F25" i="9"/>
  <c r="G24" i="9"/>
  <c r="F12" i="9"/>
  <c r="G11" i="9"/>
  <c r="F11" i="9"/>
  <c r="F48" i="9"/>
  <c r="G47" i="9"/>
  <c r="F36" i="9"/>
  <c r="G35" i="9"/>
  <c r="F24" i="9"/>
  <c r="G23" i="9"/>
  <c r="F47" i="9"/>
  <c r="G46" i="9"/>
  <c r="F35" i="9"/>
  <c r="G34" i="9"/>
  <c r="F23" i="9"/>
  <c r="G22" i="9"/>
  <c r="P22" i="9" s="1"/>
  <c r="P89" i="9" s="1"/>
  <c r="F10" i="9"/>
  <c r="G9" i="9"/>
  <c r="F20" i="9"/>
  <c r="F46" i="9"/>
  <c r="G45" i="9"/>
  <c r="F34" i="9"/>
  <c r="G33" i="9"/>
  <c r="F22" i="9"/>
  <c r="G21" i="9"/>
  <c r="F9" i="9"/>
  <c r="G8" i="9"/>
  <c r="P8" i="9" s="1"/>
  <c r="P62" i="9" s="1"/>
  <c r="F44" i="9"/>
  <c r="G31" i="9"/>
  <c r="F109" i="9"/>
  <c r="G108" i="9"/>
  <c r="F97" i="9"/>
  <c r="G96" i="9"/>
  <c r="F85" i="9"/>
  <c r="G84" i="9"/>
  <c r="Q84" i="9" s="1"/>
  <c r="F73" i="9"/>
  <c r="G72" i="9"/>
  <c r="F108" i="9"/>
  <c r="F107" i="9"/>
  <c r="G106" i="9"/>
  <c r="F95" i="9"/>
  <c r="G94" i="9"/>
  <c r="F83" i="9"/>
  <c r="G82" i="9"/>
  <c r="F71" i="9"/>
  <c r="G70" i="9"/>
  <c r="F106" i="9"/>
  <c r="G105" i="9"/>
  <c r="F94" i="9"/>
  <c r="G93" i="9"/>
  <c r="F82" i="9"/>
  <c r="G81" i="9"/>
  <c r="F70" i="9"/>
  <c r="G69" i="9"/>
  <c r="F105" i="9"/>
  <c r="G104" i="9"/>
  <c r="F93" i="9"/>
  <c r="G92" i="9"/>
  <c r="F81" i="9"/>
  <c r="G80" i="9"/>
  <c r="F69" i="9"/>
  <c r="G68" i="9"/>
  <c r="F104" i="9"/>
  <c r="G103" i="9"/>
  <c r="F92" i="9"/>
  <c r="G91" i="9"/>
  <c r="F80" i="9"/>
  <c r="G79" i="9"/>
  <c r="F68" i="9"/>
  <c r="G67" i="9"/>
  <c r="F96" i="9"/>
  <c r="F84" i="9"/>
  <c r="G71" i="9"/>
  <c r="F103" i="9"/>
  <c r="G102" i="9"/>
  <c r="F91" i="9"/>
  <c r="G90" i="9"/>
  <c r="F79" i="9"/>
  <c r="G78" i="9"/>
  <c r="F67" i="9"/>
  <c r="G66" i="9"/>
  <c r="G95" i="9"/>
  <c r="F102" i="9"/>
  <c r="G101" i="9"/>
  <c r="F90" i="9"/>
  <c r="G89" i="9"/>
  <c r="F78" i="9"/>
  <c r="G77" i="9"/>
  <c r="F66" i="9"/>
  <c r="G65" i="9"/>
  <c r="G107" i="9"/>
  <c r="G83" i="9"/>
  <c r="F72" i="9"/>
  <c r="F101" i="9"/>
  <c r="G100" i="9"/>
  <c r="Q100" i="9" s="1"/>
  <c r="F89" i="9"/>
  <c r="G88" i="9"/>
  <c r="F77" i="9"/>
  <c r="G76" i="9"/>
  <c r="F65" i="9"/>
  <c r="G64" i="9"/>
  <c r="G111" i="9"/>
  <c r="F100" i="9"/>
  <c r="G99" i="9"/>
  <c r="F88" i="9"/>
  <c r="G87" i="9"/>
  <c r="F76" i="9"/>
  <c r="G75" i="9"/>
  <c r="F64" i="9"/>
  <c r="G63" i="9"/>
  <c r="F111" i="9"/>
  <c r="G110" i="9"/>
  <c r="F99" i="9"/>
  <c r="G98" i="9"/>
  <c r="F87" i="9"/>
  <c r="G86" i="9"/>
  <c r="F75" i="9"/>
  <c r="G74" i="9"/>
  <c r="F63" i="9"/>
  <c r="G62" i="9"/>
  <c r="F110" i="9"/>
  <c r="G109" i="9"/>
  <c r="F98" i="9"/>
  <c r="G97" i="9"/>
  <c r="F86" i="9"/>
  <c r="G85" i="9"/>
  <c r="F74" i="9"/>
  <c r="G73" i="9"/>
  <c r="F62" i="9"/>
  <c r="L105" i="9"/>
  <c r="M104" i="9"/>
  <c r="L93" i="9"/>
  <c r="M92" i="9"/>
  <c r="L81" i="9"/>
  <c r="M80" i="9"/>
  <c r="L69" i="9"/>
  <c r="M68" i="9"/>
  <c r="M103" i="9"/>
  <c r="L103" i="9"/>
  <c r="M102" i="9"/>
  <c r="L91" i="9"/>
  <c r="M90" i="9"/>
  <c r="L79" i="9"/>
  <c r="M78" i="9"/>
  <c r="L67" i="9"/>
  <c r="M66" i="9"/>
  <c r="L102" i="9"/>
  <c r="M101" i="9"/>
  <c r="L90" i="9"/>
  <c r="M89" i="9"/>
  <c r="L78" i="9"/>
  <c r="M77" i="9"/>
  <c r="L66" i="9"/>
  <c r="M65" i="9"/>
  <c r="M79" i="9"/>
  <c r="L101" i="9"/>
  <c r="M100" i="9"/>
  <c r="L89" i="9"/>
  <c r="M88" i="9"/>
  <c r="L77" i="9"/>
  <c r="M76" i="9"/>
  <c r="L65" i="9"/>
  <c r="M64" i="9"/>
  <c r="M111" i="9"/>
  <c r="L100" i="9"/>
  <c r="M99" i="9"/>
  <c r="L88" i="9"/>
  <c r="M87" i="9"/>
  <c r="L76" i="9"/>
  <c r="M75" i="9"/>
  <c r="L64" i="9"/>
  <c r="M63" i="9"/>
  <c r="M67" i="9"/>
  <c r="L111" i="9"/>
  <c r="M110" i="9"/>
  <c r="L99" i="9"/>
  <c r="M98" i="9"/>
  <c r="L87" i="9"/>
  <c r="M86" i="9"/>
  <c r="L75" i="9"/>
  <c r="M74" i="9"/>
  <c r="L63" i="9"/>
  <c r="M62" i="9"/>
  <c r="L110" i="9"/>
  <c r="M109" i="9"/>
  <c r="L98" i="9"/>
  <c r="M97" i="9"/>
  <c r="L86" i="9"/>
  <c r="M85" i="9"/>
  <c r="L74" i="9"/>
  <c r="M73" i="9"/>
  <c r="L62" i="9"/>
  <c r="L109" i="9"/>
  <c r="M108" i="9"/>
  <c r="L97" i="9"/>
  <c r="M96" i="9"/>
  <c r="L85" i="9"/>
  <c r="M84" i="9"/>
  <c r="L73" i="9"/>
  <c r="M72" i="9"/>
  <c r="L92" i="9"/>
  <c r="L68" i="9"/>
  <c r="L108" i="9"/>
  <c r="M107" i="9"/>
  <c r="L96" i="9"/>
  <c r="M95" i="9"/>
  <c r="L84" i="9"/>
  <c r="M83" i="9"/>
  <c r="L72" i="9"/>
  <c r="M71" i="9"/>
  <c r="M91" i="9"/>
  <c r="L107" i="9"/>
  <c r="M106" i="9"/>
  <c r="L95" i="9"/>
  <c r="M94" i="9"/>
  <c r="L83" i="9"/>
  <c r="M82" i="9"/>
  <c r="L71" i="9"/>
  <c r="M70" i="9"/>
  <c r="L80" i="9"/>
  <c r="L106" i="9"/>
  <c r="M105" i="9"/>
  <c r="L94" i="9"/>
  <c r="M93" i="9"/>
  <c r="L82" i="9"/>
  <c r="M81" i="9"/>
  <c r="L70" i="9"/>
  <c r="M69" i="9"/>
  <c r="L104" i="9"/>
  <c r="G56" i="9"/>
  <c r="F55" i="9"/>
  <c r="G54" i="9"/>
  <c r="F54" i="9"/>
  <c r="G53" i="9"/>
  <c r="F53" i="9"/>
  <c r="G52" i="9"/>
  <c r="F56" i="9"/>
  <c r="F52" i="9"/>
  <c r="G51" i="9"/>
  <c r="F51" i="9"/>
  <c r="G50" i="9"/>
  <c r="F50" i="9"/>
  <c r="G55" i="9"/>
  <c r="O111" i="9"/>
  <c r="N111" i="9"/>
  <c r="O110" i="9"/>
  <c r="N110" i="9"/>
  <c r="O109" i="9"/>
  <c r="N109" i="9"/>
  <c r="O108" i="9"/>
  <c r="N108" i="9"/>
  <c r="O107" i="9"/>
  <c r="N107" i="9"/>
  <c r="O106" i="9"/>
  <c r="N106" i="9"/>
  <c r="O105" i="9"/>
  <c r="N105" i="9"/>
  <c r="O104" i="9"/>
  <c r="N104" i="9"/>
  <c r="N103" i="9"/>
  <c r="O102" i="9"/>
  <c r="N91" i="9"/>
  <c r="O90" i="9"/>
  <c r="N79" i="9"/>
  <c r="O78" i="9"/>
  <c r="N67" i="9"/>
  <c r="O66" i="9"/>
  <c r="O65" i="9"/>
  <c r="N101" i="9"/>
  <c r="O100" i="9"/>
  <c r="N89" i="9"/>
  <c r="O88" i="9"/>
  <c r="N77" i="9"/>
  <c r="O76" i="9"/>
  <c r="N65" i="9"/>
  <c r="O64" i="9"/>
  <c r="N100" i="9"/>
  <c r="O99" i="9"/>
  <c r="N88" i="9"/>
  <c r="O87" i="9"/>
  <c r="N76" i="9"/>
  <c r="O75" i="9"/>
  <c r="N64" i="9"/>
  <c r="O63" i="9"/>
  <c r="N99" i="9"/>
  <c r="O98" i="9"/>
  <c r="N87" i="9"/>
  <c r="O86" i="9"/>
  <c r="N75" i="9"/>
  <c r="O74" i="9"/>
  <c r="N63" i="9"/>
  <c r="O62" i="9"/>
  <c r="N78" i="9"/>
  <c r="N98" i="9"/>
  <c r="O97" i="9"/>
  <c r="N86" i="9"/>
  <c r="O85" i="9"/>
  <c r="N74" i="9"/>
  <c r="O73" i="9"/>
  <c r="N62" i="9"/>
  <c r="N90" i="9"/>
  <c r="N97" i="9"/>
  <c r="O96" i="9"/>
  <c r="N85" i="9"/>
  <c r="O84" i="9"/>
  <c r="N73" i="9"/>
  <c r="O72" i="9"/>
  <c r="N96" i="9"/>
  <c r="O95" i="9"/>
  <c r="N84" i="9"/>
  <c r="O83" i="9"/>
  <c r="N72" i="9"/>
  <c r="O71" i="9"/>
  <c r="O77" i="9"/>
  <c r="N66" i="9"/>
  <c r="N95" i="9"/>
  <c r="O94" i="9"/>
  <c r="N83" i="9"/>
  <c r="O82" i="9"/>
  <c r="N71" i="9"/>
  <c r="O70" i="9"/>
  <c r="N94" i="9"/>
  <c r="O93" i="9"/>
  <c r="N82" i="9"/>
  <c r="O81" i="9"/>
  <c r="N70" i="9"/>
  <c r="O69" i="9"/>
  <c r="N102" i="9"/>
  <c r="N93" i="9"/>
  <c r="O92" i="9"/>
  <c r="N81" i="9"/>
  <c r="O80" i="9"/>
  <c r="N69" i="9"/>
  <c r="O68" i="9"/>
  <c r="O103" i="9"/>
  <c r="N92" i="9"/>
  <c r="O91" i="9"/>
  <c r="N80" i="9"/>
  <c r="O79" i="9"/>
  <c r="N68" i="9"/>
  <c r="O67" i="9"/>
  <c r="O101" i="9"/>
  <c r="O89" i="9"/>
  <c r="H43" i="9"/>
  <c r="I42" i="9"/>
  <c r="H31" i="9"/>
  <c r="I30" i="9"/>
  <c r="H19" i="9"/>
  <c r="I18" i="9"/>
  <c r="H41" i="9"/>
  <c r="I40" i="9"/>
  <c r="H29" i="9"/>
  <c r="I28" i="9"/>
  <c r="P28" i="9" s="1"/>
  <c r="P96" i="9" s="1"/>
  <c r="H17" i="9"/>
  <c r="I16" i="9"/>
  <c r="P16" i="9" s="1"/>
  <c r="P75" i="9" s="1"/>
  <c r="I26" i="9"/>
  <c r="P26" i="9" s="1"/>
  <c r="P81" i="9" s="1"/>
  <c r="I14" i="9"/>
  <c r="H18" i="9"/>
  <c r="H40" i="9"/>
  <c r="I39" i="9"/>
  <c r="H28" i="9"/>
  <c r="I27" i="9"/>
  <c r="H16" i="9"/>
  <c r="I15" i="9"/>
  <c r="H27" i="9"/>
  <c r="H15" i="9"/>
  <c r="I13" i="9"/>
  <c r="H39" i="9"/>
  <c r="I38" i="9"/>
  <c r="I49" i="9"/>
  <c r="H38" i="9"/>
  <c r="I37" i="9"/>
  <c r="H26" i="9"/>
  <c r="I25" i="9"/>
  <c r="H14" i="9"/>
  <c r="H13" i="9"/>
  <c r="I12" i="9"/>
  <c r="H22" i="9"/>
  <c r="H49" i="9"/>
  <c r="I48" i="9"/>
  <c r="H37" i="9"/>
  <c r="I36" i="9"/>
  <c r="H25" i="9"/>
  <c r="I24" i="9"/>
  <c r="H12" i="9"/>
  <c r="I11" i="9"/>
  <c r="I21" i="9"/>
  <c r="P21" i="9" s="1"/>
  <c r="P91" i="9" s="1"/>
  <c r="I8" i="9"/>
  <c r="I41" i="9"/>
  <c r="H48" i="9"/>
  <c r="I47" i="9"/>
  <c r="H36" i="9"/>
  <c r="I35" i="9"/>
  <c r="H24" i="9"/>
  <c r="I23" i="9"/>
  <c r="H11" i="9"/>
  <c r="I10" i="9"/>
  <c r="I29" i="9"/>
  <c r="P29" i="9" s="1"/>
  <c r="P100" i="9" s="1"/>
  <c r="R100" i="9" s="1"/>
  <c r="H47" i="9"/>
  <c r="I46" i="9"/>
  <c r="H35" i="9"/>
  <c r="I34" i="9"/>
  <c r="H23" i="9"/>
  <c r="I22" i="9"/>
  <c r="H10" i="9"/>
  <c r="I9" i="9"/>
  <c r="H9" i="9"/>
  <c r="H30" i="9"/>
  <c r="H46" i="9"/>
  <c r="I45" i="9"/>
  <c r="H34" i="9"/>
  <c r="I33" i="9"/>
  <c r="H45" i="9"/>
  <c r="I44" i="9"/>
  <c r="H33" i="9"/>
  <c r="I32" i="9"/>
  <c r="H21" i="9"/>
  <c r="I20" i="9"/>
  <c r="H8" i="9"/>
  <c r="H42" i="9"/>
  <c r="H44" i="9"/>
  <c r="I43" i="9"/>
  <c r="H32" i="9"/>
  <c r="I31" i="9"/>
  <c r="H20" i="9"/>
  <c r="I19" i="9"/>
  <c r="I17" i="9"/>
  <c r="P20" i="9"/>
  <c r="P90" i="9" s="1"/>
  <c r="H55" i="9"/>
  <c r="I54" i="9"/>
  <c r="H53" i="9"/>
  <c r="I52" i="9"/>
  <c r="H52" i="9"/>
  <c r="I51" i="9"/>
  <c r="H51" i="9"/>
  <c r="I50" i="9"/>
  <c r="H50" i="9"/>
  <c r="I53" i="9"/>
  <c r="H54" i="9"/>
  <c r="I56" i="9"/>
  <c r="H56" i="9"/>
  <c r="I55" i="9"/>
  <c r="P18" i="9"/>
  <c r="P85" i="9" s="1"/>
  <c r="P27" i="9"/>
  <c r="P70" i="9" s="1"/>
  <c r="P19" i="9"/>
  <c r="P73" i="9" s="1"/>
  <c r="P34" i="9"/>
  <c r="P101" i="9" s="1"/>
  <c r="P13" i="9"/>
  <c r="P71" i="9" s="1"/>
  <c r="P53" i="9" l="1"/>
  <c r="Q74" i="9"/>
  <c r="Q87" i="9"/>
  <c r="Q95" i="9"/>
  <c r="Q67" i="9"/>
  <c r="Q92" i="9"/>
  <c r="Q70" i="9"/>
  <c r="P42" i="9"/>
  <c r="P80" i="9" s="1"/>
  <c r="Q66" i="9"/>
  <c r="Q96" i="9"/>
  <c r="R96" i="9" s="1"/>
  <c r="P24" i="9"/>
  <c r="P83" i="9" s="1"/>
  <c r="R83" i="9" s="1"/>
  <c r="P25" i="9"/>
  <c r="P79" i="9" s="1"/>
  <c r="R79" i="9" s="1"/>
  <c r="P17" i="9"/>
  <c r="P76" i="9" s="1"/>
  <c r="P54" i="9"/>
  <c r="Q73" i="9"/>
  <c r="Q86" i="9"/>
  <c r="Q99" i="9"/>
  <c r="Q83" i="9"/>
  <c r="Q79" i="9"/>
  <c r="Q104" i="9"/>
  <c r="R104" i="9" s="1"/>
  <c r="Q82" i="9"/>
  <c r="P46" i="9"/>
  <c r="P94" i="9" s="1"/>
  <c r="P15" i="9"/>
  <c r="P68" i="9" s="1"/>
  <c r="P55" i="9"/>
  <c r="Q107" i="9"/>
  <c r="R107" i="9" s="1"/>
  <c r="Q78" i="9"/>
  <c r="Q108" i="9"/>
  <c r="R108" i="9" s="1"/>
  <c r="P33" i="9"/>
  <c r="P69" i="9" s="1"/>
  <c r="R69" i="9" s="1"/>
  <c r="P36" i="9"/>
  <c r="P82" i="9" s="1"/>
  <c r="P37" i="9"/>
  <c r="P78" i="9" s="1"/>
  <c r="R70" i="9"/>
  <c r="P56" i="9"/>
  <c r="Q85" i="9"/>
  <c r="R85" i="9" s="1"/>
  <c r="Q98" i="9"/>
  <c r="Q111" i="9"/>
  <c r="R111" i="9" s="1"/>
  <c r="Q65" i="9"/>
  <c r="Q91" i="9"/>
  <c r="R91" i="9" s="1"/>
  <c r="Q69" i="9"/>
  <c r="Q94" i="9"/>
  <c r="P23" i="9"/>
  <c r="P95" i="9" s="1"/>
  <c r="P11" i="9"/>
  <c r="P67" i="9" s="1"/>
  <c r="R67" i="9" s="1"/>
  <c r="P50" i="9"/>
  <c r="Q64" i="9"/>
  <c r="Q90" i="9"/>
  <c r="R90" i="9" s="1"/>
  <c r="P45" i="9"/>
  <c r="P97" i="9" s="1"/>
  <c r="R97" i="9" s="1"/>
  <c r="P48" i="9"/>
  <c r="P99" i="9" s="1"/>
  <c r="R99" i="9" s="1"/>
  <c r="P49" i="9"/>
  <c r="P103" i="9" s="1"/>
  <c r="R103" i="9" s="1"/>
  <c r="P41" i="9"/>
  <c r="P88" i="9" s="1"/>
  <c r="P32" i="9"/>
  <c r="P66" i="9" s="1"/>
  <c r="R66" i="9" s="1"/>
  <c r="Q97" i="9"/>
  <c r="Q110" i="9"/>
  <c r="R110" i="9" s="1"/>
  <c r="Q77" i="9"/>
  <c r="Q103" i="9"/>
  <c r="Q81" i="9"/>
  <c r="R81" i="9" s="1"/>
  <c r="Q106" i="9"/>
  <c r="R106" i="9" s="1"/>
  <c r="P35" i="9"/>
  <c r="P74" i="9" s="1"/>
  <c r="R74" i="9" s="1"/>
  <c r="P39" i="9"/>
  <c r="P86" i="9" s="1"/>
  <c r="P51" i="9"/>
  <c r="Q76" i="9"/>
  <c r="Q102" i="9"/>
  <c r="R102" i="9" s="1"/>
  <c r="P14" i="9"/>
  <c r="P72" i="9" s="1"/>
  <c r="R72" i="9" s="1"/>
  <c r="P44" i="9"/>
  <c r="P98" i="9" s="1"/>
  <c r="R73" i="9"/>
  <c r="Q109" i="9"/>
  <c r="R109" i="9" s="1"/>
  <c r="Q63" i="9"/>
  <c r="Q89" i="9"/>
  <c r="R89" i="9" s="1"/>
  <c r="Q68" i="9"/>
  <c r="Q93" i="9"/>
  <c r="P9" i="9"/>
  <c r="P63" i="9" s="1"/>
  <c r="R63" i="9" s="1"/>
  <c r="P47" i="9"/>
  <c r="P84" i="9" s="1"/>
  <c r="R84" i="9" s="1"/>
  <c r="P43" i="9"/>
  <c r="P93" i="9" s="1"/>
  <c r="R93" i="9" s="1"/>
  <c r="Q88" i="9"/>
  <c r="Q71" i="9"/>
  <c r="R71" i="9" s="1"/>
  <c r="Q72" i="9"/>
  <c r="P31" i="9"/>
  <c r="P77" i="9" s="1"/>
  <c r="R77" i="9" s="1"/>
  <c r="P10" i="9"/>
  <c r="P64" i="9" s="1"/>
  <c r="P40" i="9"/>
  <c r="P92" i="9" s="1"/>
  <c r="R92" i="9" s="1"/>
  <c r="P52" i="9"/>
  <c r="Q62" i="9"/>
  <c r="R62" i="9" s="1"/>
  <c r="Q75" i="9"/>
  <c r="R75" i="9" s="1"/>
  <c r="Q101" i="9"/>
  <c r="R101" i="9" s="1"/>
  <c r="Q80" i="9"/>
  <c r="Q105" i="9"/>
  <c r="R105" i="9" s="1"/>
  <c r="P12" i="9"/>
  <c r="P87" i="9" s="1"/>
  <c r="R87" i="9" s="1"/>
  <c r="R88" i="9" l="1"/>
  <c r="R76" i="9"/>
  <c r="R86" i="9"/>
  <c r="R68" i="9"/>
  <c r="R94" i="9"/>
  <c r="R80" i="9"/>
  <c r="R64" i="9"/>
  <c r="R78" i="9"/>
  <c r="R98" i="9"/>
  <c r="R95" i="9"/>
  <c r="R82" i="9"/>
  <c r="P71" i="8" l="1"/>
  <c r="K71" i="8"/>
  <c r="J71" i="8"/>
  <c r="E71" i="8"/>
  <c r="D71" i="8"/>
  <c r="P70" i="8"/>
  <c r="K70" i="8"/>
  <c r="J70" i="8"/>
  <c r="E70" i="8"/>
  <c r="D70" i="8"/>
  <c r="P69" i="8"/>
  <c r="K69" i="8"/>
  <c r="J69" i="8"/>
  <c r="E69" i="8"/>
  <c r="D69" i="8"/>
  <c r="P68" i="8"/>
  <c r="K68" i="8"/>
  <c r="J68" i="8"/>
  <c r="E68" i="8"/>
  <c r="D68" i="8"/>
  <c r="P67" i="8"/>
  <c r="K67" i="8"/>
  <c r="J67" i="8"/>
  <c r="E67" i="8"/>
  <c r="D67" i="8"/>
  <c r="P66" i="8"/>
  <c r="K66" i="8"/>
  <c r="J66" i="8"/>
  <c r="E66" i="8"/>
  <c r="D66" i="8"/>
  <c r="K65" i="8"/>
  <c r="J65" i="8"/>
  <c r="E65" i="8"/>
  <c r="D65" i="8"/>
  <c r="K64" i="8"/>
  <c r="J64" i="8"/>
  <c r="E64" i="8"/>
  <c r="D64" i="8"/>
  <c r="K63" i="8"/>
  <c r="J63" i="8"/>
  <c r="E63" i="8"/>
  <c r="D63" i="8"/>
  <c r="K62" i="8"/>
  <c r="J62" i="8"/>
  <c r="E62" i="8"/>
  <c r="D62" i="8"/>
  <c r="K61" i="8"/>
  <c r="J61" i="8"/>
  <c r="E61" i="8"/>
  <c r="D61" i="8"/>
  <c r="K60" i="8"/>
  <c r="J60" i="8"/>
  <c r="E60" i="8"/>
  <c r="D60" i="8"/>
  <c r="K59" i="8"/>
  <c r="J59" i="8"/>
  <c r="E59" i="8"/>
  <c r="D59" i="8"/>
  <c r="K58" i="8"/>
  <c r="J58" i="8"/>
  <c r="E58" i="8"/>
  <c r="D58" i="8"/>
  <c r="K57" i="8"/>
  <c r="J57" i="8"/>
  <c r="E57" i="8"/>
  <c r="D57" i="8"/>
  <c r="K56" i="8"/>
  <c r="J56" i="8"/>
  <c r="E56" i="8"/>
  <c r="D56" i="8"/>
  <c r="K55" i="8"/>
  <c r="J55" i="8"/>
  <c r="E55" i="8"/>
  <c r="D55" i="8"/>
  <c r="K54" i="8"/>
  <c r="J54" i="8"/>
  <c r="E54" i="8"/>
  <c r="D54" i="8"/>
  <c r="K53" i="8"/>
  <c r="J53" i="8"/>
  <c r="E53" i="8"/>
  <c r="D53" i="8"/>
  <c r="A50" i="8"/>
  <c r="O47" i="8"/>
  <c r="N47" i="8"/>
  <c r="M47" i="8"/>
  <c r="L47" i="8"/>
  <c r="K47" i="8"/>
  <c r="J47" i="8"/>
  <c r="E47" i="8"/>
  <c r="D47" i="8"/>
  <c r="O46" i="8"/>
  <c r="N46" i="8"/>
  <c r="M46" i="8"/>
  <c r="L46" i="8"/>
  <c r="K46" i="8"/>
  <c r="J46" i="8"/>
  <c r="E46" i="8"/>
  <c r="D46" i="8"/>
  <c r="O45" i="8"/>
  <c r="N45" i="8"/>
  <c r="M45" i="8"/>
  <c r="L45" i="8"/>
  <c r="K45" i="8"/>
  <c r="J45" i="8"/>
  <c r="E45" i="8"/>
  <c r="D45" i="8"/>
  <c r="O44" i="8"/>
  <c r="N44" i="8"/>
  <c r="M44" i="8"/>
  <c r="L44" i="8"/>
  <c r="K44" i="8"/>
  <c r="J44" i="8"/>
  <c r="E44" i="8"/>
  <c r="D44" i="8"/>
  <c r="O43" i="8"/>
  <c r="N43" i="8"/>
  <c r="M43" i="8"/>
  <c r="L43" i="8"/>
  <c r="K43" i="8"/>
  <c r="J43" i="8"/>
  <c r="E43" i="8"/>
  <c r="D43" i="8"/>
  <c r="O42" i="8"/>
  <c r="N42" i="8"/>
  <c r="M42" i="8"/>
  <c r="L42" i="8"/>
  <c r="K42" i="8"/>
  <c r="J42" i="8"/>
  <c r="E42" i="8"/>
  <c r="D42" i="8"/>
  <c r="N41" i="8"/>
  <c r="M41" i="8"/>
  <c r="L41" i="8"/>
  <c r="K41" i="8"/>
  <c r="J41" i="8"/>
  <c r="E41" i="8"/>
  <c r="D41" i="8"/>
  <c r="O40" i="8"/>
  <c r="N40" i="8"/>
  <c r="M40" i="8"/>
  <c r="L40" i="8"/>
  <c r="K40" i="8"/>
  <c r="J40" i="8"/>
  <c r="D40" i="8"/>
  <c r="N39" i="8"/>
  <c r="M39" i="8"/>
  <c r="L39" i="8"/>
  <c r="K39" i="8"/>
  <c r="J39" i="8"/>
  <c r="E39" i="8"/>
  <c r="D39" i="8"/>
  <c r="N38" i="8"/>
  <c r="M38" i="8"/>
  <c r="L38" i="8"/>
  <c r="K38" i="8"/>
  <c r="J38" i="8"/>
  <c r="E38" i="8"/>
  <c r="D38" i="8"/>
  <c r="N37" i="8"/>
  <c r="M37" i="8"/>
  <c r="L37" i="8"/>
  <c r="K37" i="8"/>
  <c r="J37" i="8"/>
  <c r="E37" i="8"/>
  <c r="D37" i="8"/>
  <c r="O36" i="8"/>
  <c r="N36" i="8"/>
  <c r="M36" i="8"/>
  <c r="L36" i="8"/>
  <c r="K36" i="8"/>
  <c r="J36" i="8"/>
  <c r="D36" i="8"/>
  <c r="N35" i="8"/>
  <c r="M35" i="8"/>
  <c r="L35" i="8"/>
  <c r="K35" i="8"/>
  <c r="J35" i="8"/>
  <c r="E35" i="8"/>
  <c r="D35" i="8"/>
  <c r="N34" i="8"/>
  <c r="M34" i="8"/>
  <c r="L34" i="8"/>
  <c r="K34" i="8"/>
  <c r="J34" i="8"/>
  <c r="E34" i="8"/>
  <c r="D34" i="8"/>
  <c r="O33" i="8"/>
  <c r="N33" i="8"/>
  <c r="M33" i="8"/>
  <c r="L33" i="8"/>
  <c r="K33" i="8"/>
  <c r="J33" i="8"/>
  <c r="D33" i="8"/>
  <c r="N32" i="8"/>
  <c r="M32" i="8"/>
  <c r="L32" i="8"/>
  <c r="K32" i="8"/>
  <c r="J32" i="8"/>
  <c r="E32" i="8"/>
  <c r="D32" i="8"/>
  <c r="O31" i="8"/>
  <c r="N31" i="8"/>
  <c r="M31" i="8"/>
  <c r="L31" i="8"/>
  <c r="K31" i="8"/>
  <c r="J31" i="8"/>
  <c r="D31" i="8"/>
  <c r="O30" i="8"/>
  <c r="N30" i="8"/>
  <c r="M30" i="8"/>
  <c r="L30" i="8"/>
  <c r="K30" i="8"/>
  <c r="J30" i="8"/>
  <c r="D30" i="8"/>
  <c r="O29" i="8"/>
  <c r="N29" i="8"/>
  <c r="M29" i="8"/>
  <c r="L29" i="8"/>
  <c r="K29" i="8"/>
  <c r="J29" i="8"/>
  <c r="D29" i="8"/>
  <c r="O28" i="8"/>
  <c r="N28" i="8"/>
  <c r="M28" i="8"/>
  <c r="L28" i="8"/>
  <c r="K28" i="8"/>
  <c r="J28" i="8"/>
  <c r="D28" i="8"/>
  <c r="O27" i="8"/>
  <c r="N27" i="8"/>
  <c r="M27" i="8"/>
  <c r="L27" i="8"/>
  <c r="K27" i="8"/>
  <c r="J27" i="8"/>
  <c r="D27" i="8"/>
  <c r="O26" i="8"/>
  <c r="N26" i="8"/>
  <c r="M26" i="8"/>
  <c r="L26" i="8"/>
  <c r="K26" i="8"/>
  <c r="J26" i="8"/>
  <c r="D26" i="8"/>
  <c r="O25" i="8"/>
  <c r="N25" i="8"/>
  <c r="M25" i="8"/>
  <c r="L25" i="8"/>
  <c r="K25" i="8"/>
  <c r="J25" i="8"/>
  <c r="D25" i="8"/>
  <c r="O24" i="8"/>
  <c r="N24" i="8"/>
  <c r="M24" i="8"/>
  <c r="L24" i="8"/>
  <c r="K24" i="8"/>
  <c r="J24" i="8"/>
  <c r="D24" i="8"/>
  <c r="N23" i="8"/>
  <c r="M23" i="8"/>
  <c r="L23" i="8"/>
  <c r="K23" i="8"/>
  <c r="J23" i="8"/>
  <c r="E23" i="8"/>
  <c r="D23" i="8"/>
  <c r="O22" i="8"/>
  <c r="N22" i="8"/>
  <c r="M22" i="8"/>
  <c r="L22" i="8"/>
  <c r="K22" i="8"/>
  <c r="J22" i="8"/>
  <c r="D22" i="8"/>
  <c r="O21" i="8"/>
  <c r="N21" i="8"/>
  <c r="M21" i="8"/>
  <c r="L21" i="8"/>
  <c r="K21" i="8"/>
  <c r="J21" i="8"/>
  <c r="D21" i="8"/>
  <c r="O20" i="8"/>
  <c r="N20" i="8"/>
  <c r="L20" i="8"/>
  <c r="K20" i="8"/>
  <c r="J20" i="8"/>
  <c r="E20" i="8"/>
  <c r="D20" i="8"/>
  <c r="O19" i="8"/>
  <c r="N19" i="8"/>
  <c r="M19" i="8"/>
  <c r="L19" i="8"/>
  <c r="K19" i="8"/>
  <c r="J19" i="8"/>
  <c r="D19" i="8"/>
  <c r="O18" i="8"/>
  <c r="N18" i="8"/>
  <c r="M18" i="8"/>
  <c r="L18" i="8"/>
  <c r="K18" i="8"/>
  <c r="J18" i="8"/>
  <c r="D18" i="8"/>
  <c r="N17" i="8"/>
  <c r="M17" i="8"/>
  <c r="L17" i="8"/>
  <c r="K17" i="8"/>
  <c r="J17" i="8"/>
  <c r="E17" i="8"/>
  <c r="D17" i="8"/>
  <c r="O16" i="8"/>
  <c r="N16" i="8"/>
  <c r="M16" i="8"/>
  <c r="L16" i="8"/>
  <c r="K16" i="8"/>
  <c r="J16" i="8"/>
  <c r="D16" i="8"/>
  <c r="N15" i="8"/>
  <c r="M15" i="8"/>
  <c r="L15" i="8"/>
  <c r="K15" i="8"/>
  <c r="J15" i="8"/>
  <c r="E15" i="8"/>
  <c r="D15" i="8"/>
  <c r="O14" i="8"/>
  <c r="N14" i="8"/>
  <c r="M14" i="8"/>
  <c r="L14" i="8"/>
  <c r="K14" i="8"/>
  <c r="J14" i="8"/>
  <c r="D14" i="8"/>
  <c r="O13" i="8"/>
  <c r="N13" i="8"/>
  <c r="M13" i="8"/>
  <c r="L13" i="8"/>
  <c r="K13" i="8"/>
  <c r="J13" i="8"/>
  <c r="D13" i="8"/>
  <c r="O12" i="8"/>
  <c r="N12" i="8"/>
  <c r="M12" i="8"/>
  <c r="L12" i="8"/>
  <c r="K12" i="8"/>
  <c r="J12" i="8"/>
  <c r="D12" i="8"/>
  <c r="N11" i="8"/>
  <c r="M11" i="8"/>
  <c r="L11" i="8"/>
  <c r="K11" i="8"/>
  <c r="J11" i="8"/>
  <c r="E11" i="8"/>
  <c r="D11" i="8"/>
  <c r="O10" i="8"/>
  <c r="N10" i="8"/>
  <c r="M10" i="8"/>
  <c r="L10" i="8"/>
  <c r="K10" i="8"/>
  <c r="J10" i="8"/>
  <c r="D10" i="8"/>
  <c r="O9" i="8"/>
  <c r="N9" i="8"/>
  <c r="M9" i="8"/>
  <c r="L9" i="8"/>
  <c r="K9" i="8"/>
  <c r="J9" i="8"/>
  <c r="D9" i="8"/>
  <c r="O8" i="8"/>
  <c r="N8" i="8"/>
  <c r="M8" i="8"/>
  <c r="L8" i="8"/>
  <c r="K8" i="8"/>
  <c r="J8" i="8"/>
  <c r="D8" i="8"/>
  <c r="P5" i="8"/>
  <c r="A4" i="8"/>
  <c r="A2" i="8"/>
  <c r="A1" i="8"/>
  <c r="O30" i="9" l="1"/>
  <c r="P30" i="9" s="1"/>
  <c r="P65" i="9" s="1"/>
  <c r="R65" i="9" s="1"/>
  <c r="M20" i="8"/>
  <c r="E13" i="8" l="1"/>
  <c r="E9" i="8"/>
  <c r="E8" i="8" l="1"/>
  <c r="E19" i="8" l="1"/>
  <c r="E28" i="8"/>
  <c r="O11" i="8"/>
  <c r="O38" i="8"/>
  <c r="O37" i="8"/>
  <c r="O41" i="8"/>
  <c r="O17" i="8"/>
  <c r="O32" i="8"/>
  <c r="E14" i="8" l="1"/>
  <c r="E10" i="8"/>
  <c r="O35" i="8"/>
  <c r="O34" i="8"/>
  <c r="O39" i="8" l="1"/>
  <c r="O15" i="8"/>
  <c r="O23" i="8"/>
  <c r="E21" i="8" l="1"/>
  <c r="E24" i="8"/>
  <c r="E25" i="8"/>
  <c r="E29" i="8"/>
  <c r="E40" i="8"/>
  <c r="E18" i="8"/>
  <c r="E12" i="8"/>
  <c r="E31" i="8"/>
  <c r="E33" i="8"/>
  <c r="E27" i="8"/>
  <c r="E22" i="8"/>
  <c r="E36" i="8"/>
  <c r="E16" i="8"/>
  <c r="E30" i="8"/>
  <c r="E26" i="8"/>
  <c r="F41" i="8" l="1"/>
  <c r="G40" i="8"/>
  <c r="P40" i="8" s="1"/>
  <c r="P60" i="8" s="1"/>
  <c r="F29" i="8"/>
  <c r="G28" i="8"/>
  <c r="F40" i="8"/>
  <c r="G39" i="8"/>
  <c r="F28" i="8"/>
  <c r="G27" i="8"/>
  <c r="P27" i="8" s="1"/>
  <c r="F16" i="8"/>
  <c r="G15" i="8"/>
  <c r="F17" i="8"/>
  <c r="F39" i="8"/>
  <c r="G38" i="8"/>
  <c r="F27" i="8"/>
  <c r="G26" i="8"/>
  <c r="F15" i="8"/>
  <c r="G14" i="8"/>
  <c r="F38" i="8"/>
  <c r="G37" i="8"/>
  <c r="F26" i="8"/>
  <c r="G25" i="8"/>
  <c r="F14" i="8"/>
  <c r="G13" i="8"/>
  <c r="F37" i="8"/>
  <c r="G36" i="8"/>
  <c r="F25" i="8"/>
  <c r="G24" i="8"/>
  <c r="F13" i="8"/>
  <c r="G12" i="8"/>
  <c r="G47" i="8"/>
  <c r="F36" i="8"/>
  <c r="G35" i="8"/>
  <c r="P35" i="8" s="1"/>
  <c r="P64" i="8" s="1"/>
  <c r="F24" i="8"/>
  <c r="G23" i="8"/>
  <c r="F12" i="8"/>
  <c r="G11" i="8"/>
  <c r="F47" i="8"/>
  <c r="G46" i="8"/>
  <c r="F35" i="8"/>
  <c r="G34" i="8"/>
  <c r="F23" i="8"/>
  <c r="G22" i="8"/>
  <c r="P22" i="8" s="1"/>
  <c r="P57" i="8" s="1"/>
  <c r="F11" i="8"/>
  <c r="G10" i="8"/>
  <c r="P10" i="8" s="1"/>
  <c r="F46" i="8"/>
  <c r="G45" i="8"/>
  <c r="F34" i="8"/>
  <c r="G33" i="8"/>
  <c r="F22" i="8"/>
  <c r="G21" i="8"/>
  <c r="F10" i="8"/>
  <c r="G9" i="8"/>
  <c r="F45" i="8"/>
  <c r="G44" i="8"/>
  <c r="F33" i="8"/>
  <c r="G32" i="8"/>
  <c r="P32" i="8" s="1"/>
  <c r="F21" i="8"/>
  <c r="G20" i="8"/>
  <c r="F9" i="8"/>
  <c r="G8" i="8"/>
  <c r="F44" i="8"/>
  <c r="G43" i="8"/>
  <c r="F32" i="8"/>
  <c r="G31" i="8"/>
  <c r="F20" i="8"/>
  <c r="G19" i="8"/>
  <c r="F8" i="8"/>
  <c r="F43" i="8"/>
  <c r="G42" i="8"/>
  <c r="F31" i="8"/>
  <c r="G30" i="8"/>
  <c r="F19" i="8"/>
  <c r="G18" i="8"/>
  <c r="F42" i="8"/>
  <c r="G41" i="8"/>
  <c r="F30" i="8"/>
  <c r="G29" i="8"/>
  <c r="F18" i="8"/>
  <c r="G17" i="8"/>
  <c r="G16" i="8"/>
  <c r="P16" i="8" s="1"/>
  <c r="N63" i="8"/>
  <c r="O62" i="8"/>
  <c r="N62" i="8"/>
  <c r="O61" i="8"/>
  <c r="N61" i="8"/>
  <c r="O60" i="8"/>
  <c r="N60" i="8"/>
  <c r="O59" i="8"/>
  <c r="N59" i="8"/>
  <c r="O58" i="8"/>
  <c r="N58" i="8"/>
  <c r="O57" i="8"/>
  <c r="N57" i="8"/>
  <c r="O56" i="8"/>
  <c r="N56" i="8"/>
  <c r="O55" i="8"/>
  <c r="N55" i="8"/>
  <c r="O54" i="8"/>
  <c r="O65" i="8"/>
  <c r="N54" i="8"/>
  <c r="O53" i="8"/>
  <c r="N65" i="8"/>
  <c r="O64" i="8"/>
  <c r="N53" i="8"/>
  <c r="N64" i="8"/>
  <c r="O63" i="8"/>
  <c r="P36" i="8"/>
  <c r="P65" i="8" s="1"/>
  <c r="H39" i="8"/>
  <c r="I38" i="8"/>
  <c r="H38" i="8"/>
  <c r="I37" i="8"/>
  <c r="H26" i="8"/>
  <c r="I25" i="8"/>
  <c r="H14" i="8"/>
  <c r="I13" i="8"/>
  <c r="H37" i="8"/>
  <c r="I36" i="8"/>
  <c r="H25" i="8"/>
  <c r="I24" i="8"/>
  <c r="H13" i="8"/>
  <c r="I12" i="8"/>
  <c r="H27" i="8"/>
  <c r="I47" i="8"/>
  <c r="H36" i="8"/>
  <c r="I35" i="8"/>
  <c r="H24" i="8"/>
  <c r="I23" i="8"/>
  <c r="H12" i="8"/>
  <c r="I11" i="8"/>
  <c r="H47" i="8"/>
  <c r="I46" i="8"/>
  <c r="H35" i="8"/>
  <c r="I34" i="8"/>
  <c r="H23" i="8"/>
  <c r="I22" i="8"/>
  <c r="H11" i="8"/>
  <c r="I10" i="8"/>
  <c r="H46" i="8"/>
  <c r="I45" i="8"/>
  <c r="H34" i="8"/>
  <c r="I33" i="8"/>
  <c r="H22" i="8"/>
  <c r="I21" i="8"/>
  <c r="H10" i="8"/>
  <c r="I9" i="8"/>
  <c r="H15" i="8"/>
  <c r="H45" i="8"/>
  <c r="I44" i="8"/>
  <c r="H33" i="8"/>
  <c r="I32" i="8"/>
  <c r="H21" i="8"/>
  <c r="I20" i="8"/>
  <c r="H9" i="8"/>
  <c r="I8" i="8"/>
  <c r="I26" i="8"/>
  <c r="H44" i="8"/>
  <c r="I43" i="8"/>
  <c r="H32" i="8"/>
  <c r="I31" i="8"/>
  <c r="H20" i="8"/>
  <c r="I19" i="8"/>
  <c r="H8" i="8"/>
  <c r="I14" i="8"/>
  <c r="H43" i="8"/>
  <c r="I42" i="8"/>
  <c r="H31" i="8"/>
  <c r="I30" i="8"/>
  <c r="H19" i="8"/>
  <c r="I18" i="8"/>
  <c r="H42" i="8"/>
  <c r="I41" i="8"/>
  <c r="H30" i="8"/>
  <c r="I29" i="8"/>
  <c r="H18" i="8"/>
  <c r="I17" i="8"/>
  <c r="H41" i="8"/>
  <c r="I40" i="8"/>
  <c r="H29" i="8"/>
  <c r="I28" i="8"/>
  <c r="H17" i="8"/>
  <c r="I16" i="8"/>
  <c r="H40" i="8"/>
  <c r="I39" i="8"/>
  <c r="H28" i="8"/>
  <c r="I27" i="8"/>
  <c r="H16" i="8"/>
  <c r="I15" i="8"/>
  <c r="P29" i="8"/>
  <c r="P56" i="8" s="1"/>
  <c r="P26" i="8"/>
  <c r="P58" i="8" s="1"/>
  <c r="P33" i="8"/>
  <c r="P25" i="8"/>
  <c r="O71" i="8"/>
  <c r="N71" i="8"/>
  <c r="O70" i="8"/>
  <c r="N70" i="8"/>
  <c r="O69" i="8"/>
  <c r="N69" i="8"/>
  <c r="O68" i="8"/>
  <c r="N68" i="8"/>
  <c r="O67" i="8"/>
  <c r="N67" i="8"/>
  <c r="O66" i="8"/>
  <c r="N66" i="8"/>
  <c r="P30" i="8"/>
  <c r="P61" i="8" s="1"/>
  <c r="P31" i="8"/>
  <c r="P63" i="8" s="1"/>
  <c r="P24" i="8"/>
  <c r="P59" i="8" s="1"/>
  <c r="R59" i="8" s="1"/>
  <c r="F69" i="8"/>
  <c r="G68" i="8"/>
  <c r="F57" i="8"/>
  <c r="G56" i="8"/>
  <c r="Q56" i="8" s="1"/>
  <c r="F68" i="8"/>
  <c r="G67" i="8"/>
  <c r="F56" i="8"/>
  <c r="G55" i="8"/>
  <c r="F67" i="8"/>
  <c r="G66" i="8"/>
  <c r="F55" i="8"/>
  <c r="G54" i="8"/>
  <c r="F66" i="8"/>
  <c r="G65" i="8"/>
  <c r="F54" i="8"/>
  <c r="G53" i="8"/>
  <c r="Q53" i="8" s="1"/>
  <c r="F65" i="8"/>
  <c r="G64" i="8"/>
  <c r="F53" i="8"/>
  <c r="F64" i="8"/>
  <c r="G63" i="8"/>
  <c r="F63" i="8"/>
  <c r="G62" i="8"/>
  <c r="Q62" i="8" s="1"/>
  <c r="F62" i="8"/>
  <c r="G61" i="8"/>
  <c r="Q61" i="8" s="1"/>
  <c r="F61" i="8"/>
  <c r="G60" i="8"/>
  <c r="G71" i="8"/>
  <c r="Q71" i="8" s="1"/>
  <c r="R71" i="8" s="1"/>
  <c r="F60" i="8"/>
  <c r="G59" i="8"/>
  <c r="Q59" i="8" s="1"/>
  <c r="F71" i="8"/>
  <c r="G70" i="8"/>
  <c r="Q70" i="8" s="1"/>
  <c r="R70" i="8" s="1"/>
  <c r="F59" i="8"/>
  <c r="G58" i="8"/>
  <c r="F70" i="8"/>
  <c r="G69" i="8"/>
  <c r="F58" i="8"/>
  <c r="G57" i="8"/>
  <c r="P18" i="8"/>
  <c r="L65" i="8"/>
  <c r="M64" i="8"/>
  <c r="L53" i="8"/>
  <c r="L64" i="8"/>
  <c r="M63" i="8"/>
  <c r="L63" i="8"/>
  <c r="M62" i="8"/>
  <c r="L62" i="8"/>
  <c r="M61" i="8"/>
  <c r="L61" i="8"/>
  <c r="M60" i="8"/>
  <c r="M71" i="8"/>
  <c r="L60" i="8"/>
  <c r="M59" i="8"/>
  <c r="L71" i="8"/>
  <c r="M70" i="8"/>
  <c r="L59" i="8"/>
  <c r="M58" i="8"/>
  <c r="L70" i="8"/>
  <c r="M69" i="8"/>
  <c r="L58" i="8"/>
  <c r="M57" i="8"/>
  <c r="L69" i="8"/>
  <c r="M68" i="8"/>
  <c r="L57" i="8"/>
  <c r="M56" i="8"/>
  <c r="L68" i="8"/>
  <c r="M67" i="8"/>
  <c r="L56" i="8"/>
  <c r="M55" i="8"/>
  <c r="L67" i="8"/>
  <c r="M66" i="8"/>
  <c r="L55" i="8"/>
  <c r="M54" i="8"/>
  <c r="L66" i="8"/>
  <c r="M65" i="8"/>
  <c r="L54" i="8"/>
  <c r="M53" i="8"/>
  <c r="P12" i="8"/>
  <c r="P21" i="8"/>
  <c r="P42" i="8" l="1"/>
  <c r="R64" i="8"/>
  <c r="Q60" i="8"/>
  <c r="R60" i="8" s="1"/>
  <c r="P17" i="8"/>
  <c r="P55" i="8" s="1"/>
  <c r="P37" i="8"/>
  <c r="Q57" i="8"/>
  <c r="R57" i="8" s="1"/>
  <c r="Q65" i="8"/>
  <c r="Q68" i="8"/>
  <c r="R68" i="8" s="1"/>
  <c r="P19" i="8"/>
  <c r="P44" i="8"/>
  <c r="P47" i="8"/>
  <c r="P39" i="8"/>
  <c r="R56" i="8"/>
  <c r="P14" i="8"/>
  <c r="Q69" i="8"/>
  <c r="R69" i="8" s="1"/>
  <c r="Q54" i="8"/>
  <c r="P9" i="8"/>
  <c r="P53" i="8" s="1"/>
  <c r="R53" i="8" s="1"/>
  <c r="P34" i="8"/>
  <c r="P28" i="8"/>
  <c r="P41" i="8"/>
  <c r="Q58" i="8"/>
  <c r="R58" i="8" s="1"/>
  <c r="Q66" i="8"/>
  <c r="R66" i="8" s="1"/>
  <c r="P43" i="8"/>
  <c r="P46" i="8"/>
  <c r="Q63" i="8"/>
  <c r="R63" i="8" s="1"/>
  <c r="R61" i="8"/>
  <c r="R65" i="8"/>
  <c r="P38" i="8"/>
  <c r="Q55" i="8"/>
  <c r="P8" i="8"/>
  <c r="P11" i="8"/>
  <c r="P13" i="8"/>
  <c r="P54" i="8" s="1"/>
  <c r="R54" i="8" s="1"/>
  <c r="Q64" i="8"/>
  <c r="Q67" i="8"/>
  <c r="R67" i="8" s="1"/>
  <c r="P20" i="8"/>
  <c r="P62" i="8" s="1"/>
  <c r="R62" i="8" s="1"/>
  <c r="P45" i="8"/>
  <c r="P23" i="8"/>
  <c r="P15" i="8"/>
  <c r="R55" i="8" l="1"/>
  <c r="E68" i="7"/>
  <c r="K71" i="7"/>
  <c r="J71" i="7"/>
  <c r="E71" i="7"/>
  <c r="D71" i="7"/>
  <c r="K70" i="7"/>
  <c r="J70" i="7"/>
  <c r="E70" i="7"/>
  <c r="D70" i="7"/>
  <c r="K69" i="7"/>
  <c r="J69" i="7"/>
  <c r="E69" i="7"/>
  <c r="D69" i="7"/>
  <c r="K68" i="7"/>
  <c r="J68" i="7"/>
  <c r="D68" i="7"/>
  <c r="K67" i="7"/>
  <c r="J67" i="7"/>
  <c r="E67" i="7"/>
  <c r="D67" i="7"/>
  <c r="K66" i="7"/>
  <c r="J66" i="7"/>
  <c r="E66" i="7"/>
  <c r="D66" i="7"/>
  <c r="K65" i="7"/>
  <c r="J65" i="7"/>
  <c r="E65" i="7"/>
  <c r="D65" i="7"/>
  <c r="K64" i="7"/>
  <c r="J64" i="7"/>
  <c r="E64" i="7"/>
  <c r="D64" i="7"/>
  <c r="K63" i="7"/>
  <c r="J63" i="7"/>
  <c r="E63" i="7"/>
  <c r="D63" i="7"/>
  <c r="A60" i="7"/>
  <c r="M58" i="7"/>
  <c r="L58" i="7"/>
  <c r="O57" i="7"/>
  <c r="N57" i="7"/>
  <c r="M57" i="7"/>
  <c r="L57" i="7"/>
  <c r="K57" i="7"/>
  <c r="J57" i="7"/>
  <c r="E57" i="7"/>
  <c r="D57" i="7"/>
  <c r="O56" i="7"/>
  <c r="N56" i="7"/>
  <c r="M56" i="7"/>
  <c r="L56" i="7"/>
  <c r="K56" i="7"/>
  <c r="J56" i="7"/>
  <c r="E56" i="7"/>
  <c r="D56" i="7"/>
  <c r="O55" i="7"/>
  <c r="N55" i="7"/>
  <c r="M55" i="7"/>
  <c r="L55" i="7"/>
  <c r="K55" i="7"/>
  <c r="J55" i="7"/>
  <c r="E55" i="7"/>
  <c r="D55" i="7"/>
  <c r="O54" i="7"/>
  <c r="N54" i="7"/>
  <c r="M54" i="7"/>
  <c r="L54" i="7"/>
  <c r="K54" i="7"/>
  <c r="J54" i="7"/>
  <c r="E54" i="7"/>
  <c r="D54" i="7"/>
  <c r="O53" i="7"/>
  <c r="N53" i="7"/>
  <c r="M53" i="7"/>
  <c r="L53" i="7"/>
  <c r="K53" i="7"/>
  <c r="J53" i="7"/>
  <c r="E53" i="7"/>
  <c r="D53" i="7"/>
  <c r="O52" i="7"/>
  <c r="N52" i="7"/>
  <c r="M52" i="7"/>
  <c r="L52" i="7"/>
  <c r="K52" i="7"/>
  <c r="J52" i="7"/>
  <c r="E52" i="7"/>
  <c r="D52" i="7"/>
  <c r="O51" i="7"/>
  <c r="N51" i="7"/>
  <c r="M51" i="7"/>
  <c r="L51" i="7"/>
  <c r="K51" i="7"/>
  <c r="J51" i="7"/>
  <c r="E51" i="7"/>
  <c r="D51" i="7"/>
  <c r="O50" i="7"/>
  <c r="N50" i="7"/>
  <c r="M50" i="7"/>
  <c r="L50" i="7"/>
  <c r="K50" i="7"/>
  <c r="J50" i="7"/>
  <c r="E50" i="7"/>
  <c r="D50" i="7"/>
  <c r="O49" i="7"/>
  <c r="N49" i="7"/>
  <c r="M49" i="7"/>
  <c r="L49" i="7"/>
  <c r="K49" i="7"/>
  <c r="J49" i="7"/>
  <c r="E49" i="7"/>
  <c r="D49" i="7"/>
  <c r="O48" i="7"/>
  <c r="N48" i="7"/>
  <c r="M48" i="7"/>
  <c r="L48" i="7"/>
  <c r="K48" i="7"/>
  <c r="J48" i="7"/>
  <c r="E48" i="7"/>
  <c r="D48" i="7"/>
  <c r="O47" i="7"/>
  <c r="N47" i="7"/>
  <c r="M47" i="7"/>
  <c r="L47" i="7"/>
  <c r="K47" i="7"/>
  <c r="J47" i="7"/>
  <c r="E47" i="7"/>
  <c r="D47" i="7"/>
  <c r="O46" i="7"/>
  <c r="N46" i="7"/>
  <c r="M46" i="7"/>
  <c r="L46" i="7"/>
  <c r="K46" i="7"/>
  <c r="J46" i="7"/>
  <c r="E46" i="7"/>
  <c r="D46" i="7"/>
  <c r="O45" i="7"/>
  <c r="N45" i="7"/>
  <c r="M45" i="7"/>
  <c r="L45" i="7"/>
  <c r="K45" i="7"/>
  <c r="J45" i="7"/>
  <c r="E45" i="7"/>
  <c r="D45" i="7"/>
  <c r="O44" i="7"/>
  <c r="N44" i="7"/>
  <c r="M44" i="7"/>
  <c r="L44" i="7"/>
  <c r="K44" i="7"/>
  <c r="J44" i="7"/>
  <c r="E44" i="7"/>
  <c r="D44" i="7"/>
  <c r="O43" i="7"/>
  <c r="N43" i="7"/>
  <c r="M43" i="7"/>
  <c r="L43" i="7"/>
  <c r="K43" i="7"/>
  <c r="J43" i="7"/>
  <c r="E43" i="7"/>
  <c r="D43" i="7"/>
  <c r="O42" i="7"/>
  <c r="N42" i="7"/>
  <c r="M42" i="7"/>
  <c r="L42" i="7"/>
  <c r="K42" i="7"/>
  <c r="J42" i="7"/>
  <c r="E42" i="7"/>
  <c r="D42" i="7"/>
  <c r="O41" i="7"/>
  <c r="N41" i="7"/>
  <c r="M41" i="7"/>
  <c r="L41" i="7"/>
  <c r="K41" i="7"/>
  <c r="J41" i="7"/>
  <c r="E41" i="7"/>
  <c r="D41" i="7"/>
  <c r="O40" i="7"/>
  <c r="N40" i="7"/>
  <c r="M40" i="7"/>
  <c r="L40" i="7"/>
  <c r="K40" i="7"/>
  <c r="J40" i="7"/>
  <c r="E40" i="7"/>
  <c r="D40" i="7"/>
  <c r="O39" i="7"/>
  <c r="N39" i="7"/>
  <c r="M39" i="7"/>
  <c r="L39" i="7"/>
  <c r="K39" i="7"/>
  <c r="J39" i="7"/>
  <c r="E39" i="7"/>
  <c r="D39" i="7"/>
  <c r="O38" i="7"/>
  <c r="N38" i="7"/>
  <c r="M38" i="7"/>
  <c r="L38" i="7"/>
  <c r="K38" i="7"/>
  <c r="J38" i="7"/>
  <c r="E38" i="7"/>
  <c r="D38" i="7"/>
  <c r="O37" i="7"/>
  <c r="N37" i="7"/>
  <c r="M37" i="7"/>
  <c r="L37" i="7"/>
  <c r="K37" i="7"/>
  <c r="J37" i="7"/>
  <c r="E37" i="7"/>
  <c r="D37" i="7"/>
  <c r="O36" i="7"/>
  <c r="N36" i="7"/>
  <c r="M36" i="7"/>
  <c r="L36" i="7"/>
  <c r="K36" i="7"/>
  <c r="J36" i="7"/>
  <c r="E36" i="7"/>
  <c r="D36" i="7"/>
  <c r="O35" i="7"/>
  <c r="N35" i="7"/>
  <c r="M35" i="7"/>
  <c r="L35" i="7"/>
  <c r="K35" i="7"/>
  <c r="E35" i="7"/>
  <c r="D35" i="7"/>
  <c r="O34" i="7"/>
  <c r="N34" i="7"/>
  <c r="M34" i="7"/>
  <c r="L34" i="7"/>
  <c r="K34" i="7"/>
  <c r="J34" i="7"/>
  <c r="E34" i="7"/>
  <c r="D34" i="7"/>
  <c r="O33" i="7"/>
  <c r="N33" i="7"/>
  <c r="M33" i="7"/>
  <c r="L33" i="7"/>
  <c r="K33" i="7"/>
  <c r="J33" i="7"/>
  <c r="E33" i="7"/>
  <c r="D33" i="7"/>
  <c r="O32" i="7"/>
  <c r="N32" i="7"/>
  <c r="M32" i="7"/>
  <c r="L32" i="7"/>
  <c r="K32" i="7"/>
  <c r="J32" i="7"/>
  <c r="E32" i="7"/>
  <c r="D32" i="7"/>
  <c r="O31" i="7"/>
  <c r="N31" i="7"/>
  <c r="M31" i="7"/>
  <c r="L31" i="7"/>
  <c r="K31" i="7"/>
  <c r="J31" i="7"/>
  <c r="E31" i="7"/>
  <c r="D31" i="7"/>
  <c r="N30" i="7"/>
  <c r="M30" i="7"/>
  <c r="L30" i="7"/>
  <c r="K30" i="7"/>
  <c r="J30" i="7"/>
  <c r="E30" i="7"/>
  <c r="D30" i="7"/>
  <c r="N29" i="7"/>
  <c r="M29" i="7"/>
  <c r="L29" i="7"/>
  <c r="K29" i="7"/>
  <c r="J29" i="7"/>
  <c r="E29" i="7"/>
  <c r="D29" i="7"/>
  <c r="N28" i="7"/>
  <c r="M28" i="7"/>
  <c r="L28" i="7"/>
  <c r="K28" i="7"/>
  <c r="J28" i="7"/>
  <c r="E28" i="7"/>
  <c r="D28" i="7"/>
  <c r="N27" i="7"/>
  <c r="M27" i="7"/>
  <c r="L27" i="7"/>
  <c r="K27" i="7"/>
  <c r="J27" i="7"/>
  <c r="E27" i="7"/>
  <c r="D27" i="7"/>
  <c r="N26" i="7"/>
  <c r="M26" i="7"/>
  <c r="L26" i="7"/>
  <c r="K26" i="7"/>
  <c r="J26" i="7"/>
  <c r="E26" i="7"/>
  <c r="D26" i="7"/>
  <c r="N25" i="7"/>
  <c r="M25" i="7"/>
  <c r="L25" i="7"/>
  <c r="K25" i="7"/>
  <c r="J25" i="7"/>
  <c r="E25" i="7"/>
  <c r="D25" i="7"/>
  <c r="N24" i="7"/>
  <c r="M24" i="7"/>
  <c r="L24" i="7"/>
  <c r="K24" i="7"/>
  <c r="J24" i="7"/>
  <c r="E24" i="7"/>
  <c r="D24" i="7"/>
  <c r="N23" i="7"/>
  <c r="M23" i="7"/>
  <c r="L23" i="7"/>
  <c r="K23" i="7"/>
  <c r="J23" i="7"/>
  <c r="E23" i="7"/>
  <c r="D23" i="7"/>
  <c r="N22" i="7"/>
  <c r="M22" i="7"/>
  <c r="L22" i="7"/>
  <c r="K22" i="7"/>
  <c r="J22" i="7"/>
  <c r="E22" i="7"/>
  <c r="D22" i="7"/>
  <c r="O21" i="7"/>
  <c r="N21" i="7"/>
  <c r="M21" i="7"/>
  <c r="L21" i="7"/>
  <c r="K21" i="7"/>
  <c r="J21" i="7"/>
  <c r="D21" i="7"/>
  <c r="O20" i="7"/>
  <c r="N20" i="7"/>
  <c r="M20" i="7"/>
  <c r="L20" i="7"/>
  <c r="K20" i="7"/>
  <c r="J20" i="7"/>
  <c r="D20" i="7"/>
  <c r="O19" i="7"/>
  <c r="N19" i="7"/>
  <c r="M19" i="7"/>
  <c r="L19" i="7"/>
  <c r="K19" i="7"/>
  <c r="J19" i="7"/>
  <c r="D19" i="7"/>
  <c r="O18" i="7"/>
  <c r="N18" i="7"/>
  <c r="M18" i="7"/>
  <c r="L18" i="7"/>
  <c r="K18" i="7"/>
  <c r="J18" i="7"/>
  <c r="D18" i="7"/>
  <c r="O17" i="7"/>
  <c r="N17" i="7"/>
  <c r="M17" i="7"/>
  <c r="L17" i="7"/>
  <c r="K17" i="7"/>
  <c r="J17" i="7"/>
  <c r="D17" i="7"/>
  <c r="O16" i="7"/>
  <c r="N16" i="7"/>
  <c r="M16" i="7"/>
  <c r="L16" i="7"/>
  <c r="K16" i="7"/>
  <c r="J16" i="7"/>
  <c r="D16" i="7"/>
  <c r="O15" i="7"/>
  <c r="N15" i="7"/>
  <c r="M15" i="7"/>
  <c r="L15" i="7"/>
  <c r="K15" i="7"/>
  <c r="J15" i="7"/>
  <c r="D15" i="7"/>
  <c r="O14" i="7"/>
  <c r="N14" i="7"/>
  <c r="M14" i="7"/>
  <c r="L14" i="7"/>
  <c r="K14" i="7"/>
  <c r="J14" i="7"/>
  <c r="D14" i="7"/>
  <c r="O13" i="7"/>
  <c r="N13" i="7"/>
  <c r="M13" i="7"/>
  <c r="L13" i="7"/>
  <c r="K13" i="7"/>
  <c r="J13" i="7"/>
  <c r="D13" i="7"/>
  <c r="O12" i="7"/>
  <c r="N12" i="7"/>
  <c r="M12" i="7"/>
  <c r="L12" i="7"/>
  <c r="K12" i="7"/>
  <c r="J12" i="7"/>
  <c r="D12" i="7"/>
  <c r="O11" i="7"/>
  <c r="N11" i="7"/>
  <c r="M11" i="7"/>
  <c r="L11" i="7"/>
  <c r="K11" i="7"/>
  <c r="J11" i="7"/>
  <c r="D11" i="7"/>
  <c r="O10" i="7"/>
  <c r="N10" i="7"/>
  <c r="M10" i="7"/>
  <c r="L10" i="7"/>
  <c r="K10" i="7"/>
  <c r="J10" i="7"/>
  <c r="E10" i="7"/>
  <c r="D10" i="7"/>
  <c r="O9" i="7"/>
  <c r="N9" i="7"/>
  <c r="M9" i="7"/>
  <c r="L9" i="7"/>
  <c r="K9" i="7"/>
  <c r="J9" i="7"/>
  <c r="D9" i="7"/>
  <c r="O8" i="7"/>
  <c r="N8" i="7"/>
  <c r="M8" i="7"/>
  <c r="L8" i="7"/>
  <c r="K8" i="7"/>
  <c r="J8" i="7"/>
  <c r="D8" i="7"/>
  <c r="P5" i="7"/>
  <c r="A4" i="7"/>
  <c r="A2" i="7"/>
  <c r="A1" i="7"/>
  <c r="P101" i="7"/>
  <c r="K101" i="7"/>
  <c r="J101" i="7"/>
  <c r="E101" i="7"/>
  <c r="D101" i="7"/>
  <c r="P100" i="7"/>
  <c r="K100" i="7"/>
  <c r="J100" i="7"/>
  <c r="E100" i="7"/>
  <c r="D100" i="7"/>
  <c r="P99" i="7"/>
  <c r="K99" i="7"/>
  <c r="J99" i="7"/>
  <c r="E99" i="7"/>
  <c r="D99" i="7"/>
  <c r="P98" i="7"/>
  <c r="K98" i="7"/>
  <c r="J98" i="7"/>
  <c r="E98" i="7"/>
  <c r="D98" i="7"/>
  <c r="P97" i="7"/>
  <c r="K97" i="7"/>
  <c r="J97" i="7"/>
  <c r="E97" i="7"/>
  <c r="D97" i="7"/>
  <c r="P96" i="7"/>
  <c r="K96" i="7"/>
  <c r="J96" i="7"/>
  <c r="E96" i="7"/>
  <c r="D96" i="7"/>
  <c r="P95" i="7"/>
  <c r="K95" i="7"/>
  <c r="J95" i="7"/>
  <c r="E95" i="7"/>
  <c r="D95" i="7"/>
  <c r="P94" i="7"/>
  <c r="K94" i="7"/>
  <c r="J94" i="7"/>
  <c r="E94" i="7"/>
  <c r="D94" i="7"/>
  <c r="P93" i="7"/>
  <c r="K93" i="7"/>
  <c r="J93" i="7"/>
  <c r="E93" i="7"/>
  <c r="D93" i="7"/>
  <c r="P92" i="7"/>
  <c r="K92" i="7"/>
  <c r="J92" i="7"/>
  <c r="E92" i="7"/>
  <c r="D92" i="7"/>
  <c r="P91" i="7"/>
  <c r="K91" i="7"/>
  <c r="J91" i="7"/>
  <c r="E91" i="7"/>
  <c r="D91" i="7"/>
  <c r="P90" i="7"/>
  <c r="K90" i="7"/>
  <c r="J90" i="7"/>
  <c r="E90" i="7"/>
  <c r="D90" i="7"/>
  <c r="P89" i="7"/>
  <c r="K89" i="7"/>
  <c r="J89" i="7"/>
  <c r="E89" i="7"/>
  <c r="D89" i="7"/>
  <c r="P88" i="7"/>
  <c r="K88" i="7"/>
  <c r="J88" i="7"/>
  <c r="E88" i="7"/>
  <c r="D88" i="7"/>
  <c r="P87" i="7"/>
  <c r="K87" i="7"/>
  <c r="J87" i="7"/>
  <c r="E87" i="7"/>
  <c r="D87" i="7"/>
  <c r="P86" i="7"/>
  <c r="K86" i="7"/>
  <c r="J86" i="7"/>
  <c r="E86" i="7"/>
  <c r="D86" i="7"/>
  <c r="K85" i="7"/>
  <c r="J85" i="7"/>
  <c r="E85" i="7"/>
  <c r="D85" i="7"/>
  <c r="K84" i="7"/>
  <c r="J84" i="7"/>
  <c r="E84" i="7"/>
  <c r="D84" i="7"/>
  <c r="K83" i="7"/>
  <c r="J83" i="7"/>
  <c r="E83" i="7"/>
  <c r="D83" i="7"/>
  <c r="K82" i="7"/>
  <c r="J82" i="7"/>
  <c r="E82" i="7"/>
  <c r="D82" i="7"/>
  <c r="K81" i="7"/>
  <c r="J81" i="7"/>
  <c r="E81" i="7"/>
  <c r="D81" i="7"/>
  <c r="K80" i="7"/>
  <c r="J80" i="7"/>
  <c r="E80" i="7"/>
  <c r="D80" i="7"/>
  <c r="K79" i="7"/>
  <c r="J79" i="7"/>
  <c r="E79" i="7"/>
  <c r="D79" i="7"/>
  <c r="K78" i="7"/>
  <c r="J78" i="7"/>
  <c r="E78" i="7"/>
  <c r="D78" i="7"/>
  <c r="K77" i="7"/>
  <c r="J77" i="7"/>
  <c r="E77" i="7"/>
  <c r="D77" i="7"/>
  <c r="K76" i="7"/>
  <c r="J76" i="7"/>
  <c r="E76" i="7"/>
  <c r="D76" i="7"/>
  <c r="K75" i="7"/>
  <c r="J75" i="7"/>
  <c r="E75" i="7"/>
  <c r="D75" i="7"/>
  <c r="K74" i="7"/>
  <c r="J74" i="7"/>
  <c r="E74" i="7"/>
  <c r="D74" i="7"/>
  <c r="K73" i="7"/>
  <c r="J73" i="7"/>
  <c r="E73" i="7"/>
  <c r="D73" i="7"/>
  <c r="K72" i="7"/>
  <c r="J72" i="7"/>
  <c r="E72" i="7"/>
  <c r="D72" i="7"/>
  <c r="O24" i="7"/>
  <c r="O22" i="7"/>
  <c r="O27" i="7"/>
  <c r="O30" i="7"/>
  <c r="O26" i="7" l="1"/>
  <c r="O28" i="7"/>
  <c r="O29" i="7"/>
  <c r="O23" i="7"/>
  <c r="E16" i="7" l="1"/>
  <c r="E17" i="7"/>
  <c r="E12" i="7"/>
  <c r="E18" i="7"/>
  <c r="E13" i="7"/>
  <c r="E21" i="7"/>
  <c r="E20" i="7"/>
  <c r="E11" i="7"/>
  <c r="E14" i="7"/>
  <c r="E9" i="7"/>
  <c r="E15" i="7"/>
  <c r="E19" i="7"/>
  <c r="E8" i="7"/>
  <c r="O25" i="7" l="1"/>
  <c r="F69" i="7" l="1"/>
  <c r="G68" i="7"/>
  <c r="G67" i="7"/>
  <c r="F79" i="7"/>
  <c r="G78" i="7"/>
  <c r="F68" i="7"/>
  <c r="F67" i="7"/>
  <c r="G66" i="7"/>
  <c r="Q66" i="7" s="1"/>
  <c r="F78" i="7"/>
  <c r="G77" i="7"/>
  <c r="F66" i="7"/>
  <c r="G65" i="7"/>
  <c r="F77" i="7"/>
  <c r="G76" i="7"/>
  <c r="F65" i="7"/>
  <c r="G64" i="7"/>
  <c r="Q64" i="7" s="1"/>
  <c r="F76" i="7"/>
  <c r="G75" i="7"/>
  <c r="F64" i="7"/>
  <c r="G63" i="7"/>
  <c r="F75" i="7"/>
  <c r="G74" i="7"/>
  <c r="F63" i="7"/>
  <c r="G85" i="7"/>
  <c r="F74" i="7"/>
  <c r="G73" i="7"/>
  <c r="F85" i="7"/>
  <c r="G84" i="7"/>
  <c r="F73" i="7"/>
  <c r="G72" i="7"/>
  <c r="F84" i="7"/>
  <c r="G83" i="7"/>
  <c r="F72" i="7"/>
  <c r="F83" i="7"/>
  <c r="G82" i="7"/>
  <c r="G71" i="7"/>
  <c r="F82" i="7"/>
  <c r="G81" i="7"/>
  <c r="F71" i="7"/>
  <c r="G70" i="7"/>
  <c r="Q70" i="7" s="1"/>
  <c r="F81" i="7"/>
  <c r="G80" i="7"/>
  <c r="G69" i="7"/>
  <c r="F80" i="7"/>
  <c r="G79" i="7"/>
  <c r="F70" i="7"/>
  <c r="F91" i="7"/>
  <c r="G90" i="7"/>
  <c r="G101" i="7"/>
  <c r="F90" i="7"/>
  <c r="G89" i="7"/>
  <c r="F101" i="7"/>
  <c r="G100" i="7"/>
  <c r="F89" i="7"/>
  <c r="G88" i="7"/>
  <c r="F100" i="7"/>
  <c r="G99" i="7"/>
  <c r="F88" i="7"/>
  <c r="G87" i="7"/>
  <c r="F99" i="7"/>
  <c r="G98" i="7"/>
  <c r="F87" i="7"/>
  <c r="G86" i="7"/>
  <c r="F98" i="7"/>
  <c r="G97" i="7"/>
  <c r="F86" i="7"/>
  <c r="F97" i="7"/>
  <c r="G96" i="7"/>
  <c r="Q96" i="7" s="1"/>
  <c r="R96" i="7" s="1"/>
  <c r="F96" i="7"/>
  <c r="G95" i="7"/>
  <c r="F95" i="7"/>
  <c r="G94" i="7"/>
  <c r="F94" i="7"/>
  <c r="G93" i="7"/>
  <c r="F93" i="7"/>
  <c r="G92" i="7"/>
  <c r="G91" i="7"/>
  <c r="F92" i="7"/>
  <c r="H27" i="7"/>
  <c r="I26" i="7"/>
  <c r="H15" i="7"/>
  <c r="I14" i="7"/>
  <c r="H26" i="7"/>
  <c r="I25" i="7"/>
  <c r="H14" i="7"/>
  <c r="I13" i="7"/>
  <c r="H25" i="7"/>
  <c r="I24" i="7"/>
  <c r="H13" i="7"/>
  <c r="I12" i="7"/>
  <c r="H24" i="7"/>
  <c r="I23" i="7"/>
  <c r="H12" i="7"/>
  <c r="I11" i="7"/>
  <c r="H23" i="7"/>
  <c r="I22" i="7"/>
  <c r="H11" i="7"/>
  <c r="I10" i="7"/>
  <c r="H22" i="7"/>
  <c r="I21" i="7"/>
  <c r="H10" i="7"/>
  <c r="I9" i="7"/>
  <c r="H21" i="7"/>
  <c r="I20" i="7"/>
  <c r="H9" i="7"/>
  <c r="I8" i="7"/>
  <c r="I31" i="7"/>
  <c r="H20" i="7"/>
  <c r="I19" i="7"/>
  <c r="H8" i="7"/>
  <c r="H31" i="7"/>
  <c r="I30" i="7"/>
  <c r="H19" i="7"/>
  <c r="I18" i="7"/>
  <c r="H30" i="7"/>
  <c r="I29" i="7"/>
  <c r="H18" i="7"/>
  <c r="I17" i="7"/>
  <c r="H29" i="7"/>
  <c r="I28" i="7"/>
  <c r="H17" i="7"/>
  <c r="I16" i="7"/>
  <c r="H28" i="7"/>
  <c r="I15" i="7"/>
  <c r="H16" i="7"/>
  <c r="I27" i="7"/>
  <c r="L64" i="7"/>
  <c r="M63" i="7"/>
  <c r="M98" i="7"/>
  <c r="L87" i="7"/>
  <c r="M86" i="7"/>
  <c r="L75" i="7"/>
  <c r="M74" i="7"/>
  <c r="L63" i="7"/>
  <c r="L98" i="7"/>
  <c r="M97" i="7"/>
  <c r="L86" i="7"/>
  <c r="M85" i="7"/>
  <c r="L74" i="7"/>
  <c r="M73" i="7"/>
  <c r="L97" i="7"/>
  <c r="M96" i="7"/>
  <c r="L85" i="7"/>
  <c r="M84" i="7"/>
  <c r="L73" i="7"/>
  <c r="M72" i="7"/>
  <c r="L96" i="7"/>
  <c r="M95" i="7"/>
  <c r="L84" i="7"/>
  <c r="M83" i="7"/>
  <c r="L72" i="7"/>
  <c r="L95" i="7"/>
  <c r="M94" i="7"/>
  <c r="L83" i="7"/>
  <c r="M82" i="7"/>
  <c r="M71" i="7"/>
  <c r="L94" i="7"/>
  <c r="M93" i="7"/>
  <c r="L82" i="7"/>
  <c r="M81" i="7"/>
  <c r="L71" i="7"/>
  <c r="M70" i="7"/>
  <c r="L93" i="7"/>
  <c r="M92" i="7"/>
  <c r="L81" i="7"/>
  <c r="M80" i="7"/>
  <c r="L70" i="7"/>
  <c r="M69" i="7"/>
  <c r="L92" i="7"/>
  <c r="M91" i="7"/>
  <c r="L80" i="7"/>
  <c r="M79" i="7"/>
  <c r="L69" i="7"/>
  <c r="M68" i="7"/>
  <c r="M67" i="7"/>
  <c r="L91" i="7"/>
  <c r="M90" i="7"/>
  <c r="L79" i="7"/>
  <c r="M78" i="7"/>
  <c r="L68" i="7"/>
  <c r="L67" i="7"/>
  <c r="M66" i="7"/>
  <c r="L90" i="7"/>
  <c r="M89" i="7"/>
  <c r="L78" i="7"/>
  <c r="M77" i="7"/>
  <c r="L66" i="7"/>
  <c r="M65" i="7"/>
  <c r="L89" i="7"/>
  <c r="M88" i="7"/>
  <c r="L77" i="7"/>
  <c r="M76" i="7"/>
  <c r="L65" i="7"/>
  <c r="L76" i="7"/>
  <c r="L88" i="7"/>
  <c r="M64" i="7"/>
  <c r="M75" i="7"/>
  <c r="M87" i="7"/>
  <c r="F29" i="7"/>
  <c r="G28" i="7"/>
  <c r="P28" i="7" s="1"/>
  <c r="P84" i="7" s="1"/>
  <c r="F17" i="7"/>
  <c r="G16" i="7"/>
  <c r="P16" i="7" s="1"/>
  <c r="P69" i="7" s="1"/>
  <c r="F28" i="7"/>
  <c r="G27" i="7"/>
  <c r="P27" i="7" s="1"/>
  <c r="P80" i="7" s="1"/>
  <c r="F16" i="7"/>
  <c r="G15" i="7"/>
  <c r="P15" i="7" s="1"/>
  <c r="P70" i="7" s="1"/>
  <c r="F27" i="7"/>
  <c r="G26" i="7"/>
  <c r="P26" i="7" s="1"/>
  <c r="P78" i="7" s="1"/>
  <c r="F15" i="7"/>
  <c r="G14" i="7"/>
  <c r="P14" i="7" s="1"/>
  <c r="P71" i="7" s="1"/>
  <c r="F26" i="7"/>
  <c r="G25" i="7"/>
  <c r="P25" i="7" s="1"/>
  <c r="P82" i="7" s="1"/>
  <c r="F14" i="7"/>
  <c r="G13" i="7"/>
  <c r="P13" i="7" s="1"/>
  <c r="P67" i="7" s="1"/>
  <c r="F25" i="7"/>
  <c r="G24" i="7"/>
  <c r="P24" i="7" s="1"/>
  <c r="P77" i="7" s="1"/>
  <c r="F13" i="7"/>
  <c r="G12" i="7"/>
  <c r="P12" i="7" s="1"/>
  <c r="P65" i="7" s="1"/>
  <c r="F24" i="7"/>
  <c r="G23" i="7"/>
  <c r="P23" i="7" s="1"/>
  <c r="P81" i="7" s="1"/>
  <c r="F12" i="7"/>
  <c r="G11" i="7"/>
  <c r="P11" i="7" s="1"/>
  <c r="P66" i="7" s="1"/>
  <c r="F23" i="7"/>
  <c r="G22" i="7"/>
  <c r="P22" i="7" s="1"/>
  <c r="P79" i="7" s="1"/>
  <c r="F11" i="7"/>
  <c r="G10" i="7"/>
  <c r="P10" i="7" s="1"/>
  <c r="P68" i="7" s="1"/>
  <c r="F22" i="7"/>
  <c r="G21" i="7"/>
  <c r="P21" i="7" s="1"/>
  <c r="P76" i="7" s="1"/>
  <c r="F10" i="7"/>
  <c r="G9" i="7"/>
  <c r="P9" i="7" s="1"/>
  <c r="P64" i="7" s="1"/>
  <c r="F21" i="7"/>
  <c r="G20" i="7"/>
  <c r="P20" i="7" s="1"/>
  <c r="P75" i="7" s="1"/>
  <c r="F9" i="7"/>
  <c r="G8" i="7"/>
  <c r="P8" i="7" s="1"/>
  <c r="P63" i="7" s="1"/>
  <c r="G31" i="7"/>
  <c r="P31" i="7" s="1"/>
  <c r="F20" i="7"/>
  <c r="G19" i="7"/>
  <c r="P19" i="7" s="1"/>
  <c r="P74" i="7" s="1"/>
  <c r="F8" i="7"/>
  <c r="F31" i="7"/>
  <c r="G30" i="7"/>
  <c r="P30" i="7" s="1"/>
  <c r="P85" i="7" s="1"/>
  <c r="F19" i="7"/>
  <c r="G18" i="7"/>
  <c r="P18" i="7" s="1"/>
  <c r="P73" i="7" s="1"/>
  <c r="G17" i="7"/>
  <c r="P17" i="7" s="1"/>
  <c r="P72" i="7" s="1"/>
  <c r="F18" i="7"/>
  <c r="G29" i="7"/>
  <c r="P29" i="7" s="1"/>
  <c r="P83" i="7" s="1"/>
  <c r="F30" i="7"/>
  <c r="N97" i="7"/>
  <c r="O96" i="7"/>
  <c r="N85" i="7"/>
  <c r="O84" i="7"/>
  <c r="N73" i="7"/>
  <c r="O72" i="7"/>
  <c r="N96" i="7"/>
  <c r="O95" i="7"/>
  <c r="N84" i="7"/>
  <c r="O83" i="7"/>
  <c r="N72" i="7"/>
  <c r="N95" i="7"/>
  <c r="O94" i="7"/>
  <c r="N83" i="7"/>
  <c r="O82" i="7"/>
  <c r="O71" i="7"/>
  <c r="N94" i="7"/>
  <c r="O93" i="7"/>
  <c r="N82" i="7"/>
  <c r="O81" i="7"/>
  <c r="N71" i="7"/>
  <c r="O70" i="7"/>
  <c r="N93" i="7"/>
  <c r="O92" i="7"/>
  <c r="N81" i="7"/>
  <c r="O80" i="7"/>
  <c r="N70" i="7"/>
  <c r="O69" i="7"/>
  <c r="N92" i="7"/>
  <c r="O91" i="7"/>
  <c r="N80" i="7"/>
  <c r="O79" i="7"/>
  <c r="N69" i="7"/>
  <c r="O68" i="7"/>
  <c r="O67" i="7"/>
  <c r="N91" i="7"/>
  <c r="O90" i="7"/>
  <c r="N79" i="7"/>
  <c r="O78" i="7"/>
  <c r="N68" i="7"/>
  <c r="N67" i="7"/>
  <c r="O66" i="7"/>
  <c r="O101" i="7"/>
  <c r="N90" i="7"/>
  <c r="O89" i="7"/>
  <c r="N78" i="7"/>
  <c r="O77" i="7"/>
  <c r="N66" i="7"/>
  <c r="O65" i="7"/>
  <c r="N101" i="7"/>
  <c r="O100" i="7"/>
  <c r="N89" i="7"/>
  <c r="O88" i="7"/>
  <c r="N77" i="7"/>
  <c r="O76" i="7"/>
  <c r="N65" i="7"/>
  <c r="O64" i="7"/>
  <c r="N100" i="7"/>
  <c r="O99" i="7"/>
  <c r="N88" i="7"/>
  <c r="O87" i="7"/>
  <c r="N76" i="7"/>
  <c r="O75" i="7"/>
  <c r="N64" i="7"/>
  <c r="O63" i="7"/>
  <c r="N99" i="7"/>
  <c r="O98" i="7"/>
  <c r="N87" i="7"/>
  <c r="O86" i="7"/>
  <c r="N75" i="7"/>
  <c r="O74" i="7"/>
  <c r="N63" i="7"/>
  <c r="N74" i="7"/>
  <c r="O97" i="7"/>
  <c r="N86" i="7"/>
  <c r="O73" i="7"/>
  <c r="N98" i="7"/>
  <c r="O85" i="7"/>
  <c r="F54" i="7"/>
  <c r="G53" i="7"/>
  <c r="F42" i="7"/>
  <c r="G41" i="7"/>
  <c r="F53" i="7"/>
  <c r="G52" i="7"/>
  <c r="F41" i="7"/>
  <c r="G40" i="7"/>
  <c r="P40" i="7" s="1"/>
  <c r="F52" i="7"/>
  <c r="G51" i="7"/>
  <c r="P51" i="7" s="1"/>
  <c r="F40" i="7"/>
  <c r="G39" i="7"/>
  <c r="F51" i="7"/>
  <c r="G50" i="7"/>
  <c r="P50" i="7" s="1"/>
  <c r="F39" i="7"/>
  <c r="G38" i="7"/>
  <c r="F50" i="7"/>
  <c r="G49" i="7"/>
  <c r="P49" i="7" s="1"/>
  <c r="F38" i="7"/>
  <c r="G37" i="7"/>
  <c r="F49" i="7"/>
  <c r="G48" i="7"/>
  <c r="F37" i="7"/>
  <c r="G36" i="7"/>
  <c r="G35" i="7"/>
  <c r="F48" i="7"/>
  <c r="G47" i="7"/>
  <c r="P47" i="7" s="1"/>
  <c r="F36" i="7"/>
  <c r="F35" i="7"/>
  <c r="G34" i="7"/>
  <c r="P34" i="7" s="1"/>
  <c r="F47" i="7"/>
  <c r="G46" i="7"/>
  <c r="F34" i="7"/>
  <c r="G33" i="7"/>
  <c r="P33" i="7" s="1"/>
  <c r="G57" i="7"/>
  <c r="F46" i="7"/>
  <c r="G45" i="7"/>
  <c r="P45" i="7" s="1"/>
  <c r="F33" i="7"/>
  <c r="G32" i="7"/>
  <c r="F57" i="7"/>
  <c r="G56" i="7"/>
  <c r="F45" i="7"/>
  <c r="G44" i="7"/>
  <c r="F32" i="7"/>
  <c r="F56" i="7"/>
  <c r="G55" i="7"/>
  <c r="P55" i="7" s="1"/>
  <c r="F44" i="7"/>
  <c r="G43" i="7"/>
  <c r="F43" i="7"/>
  <c r="G54" i="7"/>
  <c r="P54" i="7" s="1"/>
  <c r="F55" i="7"/>
  <c r="G42" i="7"/>
  <c r="L99" i="7"/>
  <c r="M101" i="7"/>
  <c r="L101" i="7"/>
  <c r="M100" i="7"/>
  <c r="M99" i="7"/>
  <c r="L100" i="7"/>
  <c r="H52" i="7"/>
  <c r="I51" i="7"/>
  <c r="H40" i="7"/>
  <c r="I39" i="7"/>
  <c r="H51" i="7"/>
  <c r="I50" i="7"/>
  <c r="H39" i="7"/>
  <c r="I38" i="7"/>
  <c r="H50" i="7"/>
  <c r="I49" i="7"/>
  <c r="H38" i="7"/>
  <c r="I37" i="7"/>
  <c r="H49" i="7"/>
  <c r="I48" i="7"/>
  <c r="H37" i="7"/>
  <c r="I36" i="7"/>
  <c r="I35" i="7"/>
  <c r="H48" i="7"/>
  <c r="I47" i="7"/>
  <c r="H36" i="7"/>
  <c r="H35" i="7"/>
  <c r="I34" i="7"/>
  <c r="H47" i="7"/>
  <c r="I46" i="7"/>
  <c r="H34" i="7"/>
  <c r="I33" i="7"/>
  <c r="I57" i="7"/>
  <c r="H46" i="7"/>
  <c r="I45" i="7"/>
  <c r="H33" i="7"/>
  <c r="I32" i="7"/>
  <c r="H57" i="7"/>
  <c r="I56" i="7"/>
  <c r="H45" i="7"/>
  <c r="I44" i="7"/>
  <c r="H32" i="7"/>
  <c r="H56" i="7"/>
  <c r="I55" i="7"/>
  <c r="H44" i="7"/>
  <c r="I43" i="7"/>
  <c r="H55" i="7"/>
  <c r="I54" i="7"/>
  <c r="H43" i="7"/>
  <c r="I42" i="7"/>
  <c r="H54" i="7"/>
  <c r="I53" i="7"/>
  <c r="H42" i="7"/>
  <c r="I41" i="7"/>
  <c r="H53" i="7"/>
  <c r="I40" i="7"/>
  <c r="H41" i="7"/>
  <c r="I52" i="7"/>
  <c r="R64" i="7" l="1"/>
  <c r="R66" i="7"/>
  <c r="Q99" i="7"/>
  <c r="R99" i="7" s="1"/>
  <c r="Q85" i="7"/>
  <c r="R85" i="7" s="1"/>
  <c r="P52" i="7"/>
  <c r="Q88" i="7"/>
  <c r="R88" i="7" s="1"/>
  <c r="Q83" i="7"/>
  <c r="P32" i="7"/>
  <c r="P46" i="7"/>
  <c r="P37" i="7"/>
  <c r="P39" i="7"/>
  <c r="R69" i="7"/>
  <c r="Q91" i="7"/>
  <c r="R91" i="7" s="1"/>
  <c r="Q97" i="7"/>
  <c r="R97" i="7" s="1"/>
  <c r="Q100" i="7"/>
  <c r="R100" i="7" s="1"/>
  <c r="Q92" i="7"/>
  <c r="R92" i="7" s="1"/>
  <c r="Q79" i="7"/>
  <c r="Q81" i="7"/>
  <c r="R81" i="7" s="1"/>
  <c r="Q72" i="7"/>
  <c r="R72" i="7" s="1"/>
  <c r="Q74" i="7"/>
  <c r="R74" i="7" s="1"/>
  <c r="Q76" i="7"/>
  <c r="R76" i="7" s="1"/>
  <c r="R83" i="7"/>
  <c r="Q86" i="7"/>
  <c r="R86" i="7" s="1"/>
  <c r="Q89" i="7"/>
  <c r="R89" i="7" s="1"/>
  <c r="Q78" i="7"/>
  <c r="R78" i="7" s="1"/>
  <c r="P42" i="7"/>
  <c r="P57" i="7"/>
  <c r="P35" i="7"/>
  <c r="Q93" i="7"/>
  <c r="R93" i="7" s="1"/>
  <c r="Q71" i="7"/>
  <c r="R71" i="7" s="1"/>
  <c r="Q84" i="7"/>
  <c r="R84" i="7" s="1"/>
  <c r="Q63" i="7"/>
  <c r="R63" i="7" s="1"/>
  <c r="Q65" i="7"/>
  <c r="R65" i="7" s="1"/>
  <c r="P36" i="7"/>
  <c r="P41" i="7"/>
  <c r="R70" i="7"/>
  <c r="Q98" i="7"/>
  <c r="R98" i="7" s="1"/>
  <c r="Q101" i="7"/>
  <c r="R101" i="7" s="1"/>
  <c r="Q69" i="7"/>
  <c r="Q67" i="7"/>
  <c r="P44" i="7"/>
  <c r="Q94" i="7"/>
  <c r="R94" i="7" s="1"/>
  <c r="Q90" i="7"/>
  <c r="R90" i="7" s="1"/>
  <c r="Q68" i="7"/>
  <c r="R68" i="7" s="1"/>
  <c r="P48" i="7"/>
  <c r="P38" i="7"/>
  <c r="P53" i="7"/>
  <c r="R79" i="7"/>
  <c r="R67" i="7"/>
  <c r="Q87" i="7"/>
  <c r="R87" i="7" s="1"/>
  <c r="Q82" i="7"/>
  <c r="R82" i="7" s="1"/>
  <c r="P43" i="7"/>
  <c r="P56" i="7"/>
  <c r="Q95" i="7"/>
  <c r="R95" i="7" s="1"/>
  <c r="Q80" i="7"/>
  <c r="R80" i="7" s="1"/>
  <c r="Q73" i="7"/>
  <c r="R73" i="7" s="1"/>
  <c r="Q75" i="7"/>
  <c r="R75" i="7" s="1"/>
  <c r="Q77" i="7"/>
  <c r="R77" i="7" s="1"/>
  <c r="P12" i="1" l="1"/>
  <c r="P11" i="1"/>
  <c r="P10" i="1"/>
  <c r="A1" i="6"/>
  <c r="A2" i="6"/>
  <c r="A4" i="6"/>
  <c r="P5" i="6"/>
  <c r="D8" i="6"/>
  <c r="E8" i="6"/>
  <c r="F8" i="6"/>
  <c r="G8" i="6"/>
  <c r="H8" i="6"/>
  <c r="I8" i="6"/>
  <c r="J8" i="6"/>
  <c r="K8" i="6"/>
  <c r="L8" i="6"/>
  <c r="M8" i="6"/>
  <c r="N8" i="6"/>
  <c r="O8" i="6"/>
  <c r="D9" i="6"/>
  <c r="E9" i="6"/>
  <c r="F9" i="6"/>
  <c r="G9" i="6"/>
  <c r="H9" i="6"/>
  <c r="I9" i="6"/>
  <c r="J9" i="6"/>
  <c r="K9" i="6"/>
  <c r="L9" i="6"/>
  <c r="M9" i="6"/>
  <c r="N9" i="6"/>
  <c r="O9" i="6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4" i="6"/>
  <c r="E14" i="6"/>
  <c r="F14" i="6"/>
  <c r="G14" i="6"/>
  <c r="H14" i="6"/>
  <c r="I14" i="6"/>
  <c r="J14" i="6"/>
  <c r="K14" i="6"/>
  <c r="L14" i="6"/>
  <c r="M14" i="6"/>
  <c r="N14" i="6"/>
  <c r="O14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P65" i="6" s="1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 s="1"/>
  <c r="P66" i="6" s="1"/>
  <c r="D19" i="6"/>
  <c r="E19" i="6"/>
  <c r="F19" i="6"/>
  <c r="G19" i="6"/>
  <c r="H19" i="6"/>
  <c r="I19" i="6"/>
  <c r="J19" i="6"/>
  <c r="K19" i="6"/>
  <c r="L19" i="6"/>
  <c r="M19" i="6"/>
  <c r="P19" i="6" s="1"/>
  <c r="P68" i="6" s="1"/>
  <c r="N19" i="6"/>
  <c r="O19" i="6"/>
  <c r="D20" i="6"/>
  <c r="E20" i="6"/>
  <c r="F20" i="6"/>
  <c r="G20" i="6"/>
  <c r="H20" i="6"/>
  <c r="I20" i="6"/>
  <c r="J20" i="6"/>
  <c r="K20" i="6"/>
  <c r="L20" i="6"/>
  <c r="M20" i="6"/>
  <c r="P20" i="6" s="1"/>
  <c r="P69" i="6" s="1"/>
  <c r="N20" i="6"/>
  <c r="O20" i="6"/>
  <c r="D21" i="6"/>
  <c r="E21" i="6"/>
  <c r="F21" i="6"/>
  <c r="G21" i="6"/>
  <c r="H21" i="6"/>
  <c r="I21" i="6"/>
  <c r="J21" i="6"/>
  <c r="K21" i="6"/>
  <c r="L21" i="6"/>
  <c r="M21" i="6"/>
  <c r="P21" i="6" s="1"/>
  <c r="P72" i="6" s="1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4" i="6"/>
  <c r="E24" i="6"/>
  <c r="F24" i="6"/>
  <c r="G24" i="6"/>
  <c r="H24" i="6"/>
  <c r="I24" i="6"/>
  <c r="J24" i="6"/>
  <c r="K24" i="6"/>
  <c r="L24" i="6"/>
  <c r="M24" i="6"/>
  <c r="N24" i="6"/>
  <c r="O24" i="6"/>
  <c r="D25" i="6"/>
  <c r="E25" i="6"/>
  <c r="F25" i="6"/>
  <c r="G25" i="6"/>
  <c r="H25" i="6"/>
  <c r="I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 s="1"/>
  <c r="P77" i="6" s="1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P31" i="6" s="1"/>
  <c r="P71" i="6" s="1"/>
  <c r="R71" i="6" s="1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P32" i="6" s="1"/>
  <c r="P79" i="6" s="1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4" i="6"/>
  <c r="E34" i="6"/>
  <c r="F34" i="6"/>
  <c r="G34" i="6"/>
  <c r="H34" i="6"/>
  <c r="I34" i="6"/>
  <c r="J34" i="6"/>
  <c r="K34" i="6"/>
  <c r="L34" i="6"/>
  <c r="M34" i="6"/>
  <c r="N34" i="6"/>
  <c r="O34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39" i="6"/>
  <c r="E39" i="6"/>
  <c r="F39" i="6"/>
  <c r="G39" i="6"/>
  <c r="H39" i="6"/>
  <c r="I39" i="6"/>
  <c r="J39" i="6"/>
  <c r="K39" i="6"/>
  <c r="L39" i="6"/>
  <c r="M39" i="6"/>
  <c r="N39" i="6"/>
  <c r="O39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P41" i="6" s="1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P43" i="6" s="1"/>
  <c r="F43" i="6"/>
  <c r="G43" i="6"/>
  <c r="H43" i="6"/>
  <c r="I43" i="6"/>
  <c r="J43" i="6"/>
  <c r="K43" i="6"/>
  <c r="L43" i="6"/>
  <c r="M43" i="6"/>
  <c r="N43" i="6"/>
  <c r="O43" i="6"/>
  <c r="D44" i="6"/>
  <c r="E44" i="6"/>
  <c r="F44" i="6"/>
  <c r="G44" i="6"/>
  <c r="H44" i="6"/>
  <c r="I44" i="6"/>
  <c r="J44" i="6"/>
  <c r="K44" i="6"/>
  <c r="L44" i="6"/>
  <c r="M44" i="6"/>
  <c r="N44" i="6"/>
  <c r="O44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49" i="6"/>
  <c r="E49" i="6"/>
  <c r="F49" i="6"/>
  <c r="G49" i="6"/>
  <c r="H49" i="6"/>
  <c r="I49" i="6"/>
  <c r="J49" i="6"/>
  <c r="K49" i="6"/>
  <c r="L49" i="6"/>
  <c r="M49" i="6"/>
  <c r="N49" i="6"/>
  <c r="O49" i="6"/>
  <c r="D50" i="6"/>
  <c r="E50" i="6"/>
  <c r="A52" i="6"/>
  <c r="D55" i="6"/>
  <c r="E55" i="6"/>
  <c r="F55" i="6"/>
  <c r="G55" i="6"/>
  <c r="Q55" i="6" s="1"/>
  <c r="J55" i="6"/>
  <c r="K55" i="6"/>
  <c r="L55" i="6"/>
  <c r="M55" i="6"/>
  <c r="N55" i="6"/>
  <c r="O55" i="6"/>
  <c r="D56" i="6"/>
  <c r="E56" i="6"/>
  <c r="Q56" i="6" s="1"/>
  <c r="F56" i="6"/>
  <c r="G56" i="6"/>
  <c r="J56" i="6"/>
  <c r="K56" i="6"/>
  <c r="L56" i="6"/>
  <c r="M56" i="6"/>
  <c r="N56" i="6"/>
  <c r="O56" i="6"/>
  <c r="D57" i="6"/>
  <c r="E57" i="6"/>
  <c r="F57" i="6"/>
  <c r="G57" i="6"/>
  <c r="J57" i="6"/>
  <c r="K57" i="6"/>
  <c r="L57" i="6"/>
  <c r="M57" i="6"/>
  <c r="N57" i="6"/>
  <c r="O57" i="6"/>
  <c r="D58" i="6"/>
  <c r="E58" i="6"/>
  <c r="F58" i="6"/>
  <c r="G58" i="6"/>
  <c r="J58" i="6"/>
  <c r="K58" i="6"/>
  <c r="L58" i="6"/>
  <c r="M58" i="6"/>
  <c r="N58" i="6"/>
  <c r="O58" i="6"/>
  <c r="Q58" i="6" s="1"/>
  <c r="D59" i="6"/>
  <c r="E59" i="6"/>
  <c r="F59" i="6"/>
  <c r="G59" i="6"/>
  <c r="J59" i="6"/>
  <c r="K59" i="6"/>
  <c r="L59" i="6"/>
  <c r="M59" i="6"/>
  <c r="N59" i="6"/>
  <c r="O59" i="6"/>
  <c r="Q59" i="6"/>
  <c r="D60" i="6"/>
  <c r="E60" i="6"/>
  <c r="Q60" i="6" s="1"/>
  <c r="F60" i="6"/>
  <c r="G60" i="6"/>
  <c r="J60" i="6"/>
  <c r="K60" i="6"/>
  <c r="L60" i="6"/>
  <c r="M60" i="6"/>
  <c r="N60" i="6"/>
  <c r="O60" i="6"/>
  <c r="D61" i="6"/>
  <c r="E61" i="6"/>
  <c r="Q61" i="6" s="1"/>
  <c r="F61" i="6"/>
  <c r="G61" i="6"/>
  <c r="J61" i="6"/>
  <c r="K61" i="6"/>
  <c r="L61" i="6"/>
  <c r="M61" i="6"/>
  <c r="N61" i="6"/>
  <c r="O61" i="6"/>
  <c r="D62" i="6"/>
  <c r="E62" i="6"/>
  <c r="F62" i="6"/>
  <c r="G62" i="6"/>
  <c r="J62" i="6"/>
  <c r="K62" i="6"/>
  <c r="L62" i="6"/>
  <c r="M62" i="6"/>
  <c r="N62" i="6"/>
  <c r="O62" i="6"/>
  <c r="D63" i="6"/>
  <c r="E63" i="6"/>
  <c r="F63" i="6"/>
  <c r="G63" i="6"/>
  <c r="J63" i="6"/>
  <c r="K63" i="6"/>
  <c r="L63" i="6"/>
  <c r="M63" i="6"/>
  <c r="N63" i="6"/>
  <c r="O63" i="6"/>
  <c r="D64" i="6"/>
  <c r="E64" i="6"/>
  <c r="F64" i="6"/>
  <c r="G64" i="6"/>
  <c r="J64" i="6"/>
  <c r="K64" i="6"/>
  <c r="L64" i="6"/>
  <c r="M64" i="6"/>
  <c r="N64" i="6"/>
  <c r="O64" i="6"/>
  <c r="D65" i="6"/>
  <c r="E65" i="6"/>
  <c r="F65" i="6"/>
  <c r="G65" i="6"/>
  <c r="J65" i="6"/>
  <c r="K65" i="6"/>
  <c r="L65" i="6"/>
  <c r="M65" i="6"/>
  <c r="N65" i="6"/>
  <c r="O65" i="6"/>
  <c r="D66" i="6"/>
  <c r="E66" i="6"/>
  <c r="Q66" i="6" s="1"/>
  <c r="F66" i="6"/>
  <c r="G66" i="6"/>
  <c r="J66" i="6"/>
  <c r="K66" i="6"/>
  <c r="L66" i="6"/>
  <c r="M66" i="6"/>
  <c r="N66" i="6"/>
  <c r="O66" i="6"/>
  <c r="D67" i="6"/>
  <c r="E67" i="6"/>
  <c r="F67" i="6"/>
  <c r="G67" i="6"/>
  <c r="J67" i="6"/>
  <c r="K67" i="6"/>
  <c r="L67" i="6"/>
  <c r="M67" i="6"/>
  <c r="N67" i="6"/>
  <c r="O67" i="6"/>
  <c r="D68" i="6"/>
  <c r="E68" i="6"/>
  <c r="F68" i="6"/>
  <c r="G68" i="6"/>
  <c r="Q68" i="6" s="1"/>
  <c r="J68" i="6"/>
  <c r="K68" i="6"/>
  <c r="L68" i="6"/>
  <c r="M68" i="6"/>
  <c r="N68" i="6"/>
  <c r="O68" i="6"/>
  <c r="D69" i="6"/>
  <c r="E69" i="6"/>
  <c r="F69" i="6"/>
  <c r="G69" i="6"/>
  <c r="J69" i="6"/>
  <c r="K69" i="6"/>
  <c r="L69" i="6"/>
  <c r="M69" i="6"/>
  <c r="N69" i="6"/>
  <c r="O69" i="6"/>
  <c r="D70" i="6"/>
  <c r="E70" i="6"/>
  <c r="F70" i="6"/>
  <c r="G70" i="6"/>
  <c r="J70" i="6"/>
  <c r="K70" i="6"/>
  <c r="L70" i="6"/>
  <c r="M70" i="6"/>
  <c r="N70" i="6"/>
  <c r="O70" i="6"/>
  <c r="D71" i="6"/>
  <c r="E71" i="6"/>
  <c r="Q71" i="6" s="1"/>
  <c r="F71" i="6"/>
  <c r="G71" i="6"/>
  <c r="J71" i="6"/>
  <c r="K71" i="6"/>
  <c r="L71" i="6"/>
  <c r="M71" i="6"/>
  <c r="N71" i="6"/>
  <c r="O71" i="6"/>
  <c r="D72" i="6"/>
  <c r="E72" i="6"/>
  <c r="F72" i="6"/>
  <c r="G72" i="6"/>
  <c r="J72" i="6"/>
  <c r="K72" i="6"/>
  <c r="L72" i="6"/>
  <c r="M72" i="6"/>
  <c r="N72" i="6"/>
  <c r="O72" i="6"/>
  <c r="D73" i="6"/>
  <c r="E73" i="6"/>
  <c r="F73" i="6"/>
  <c r="G73" i="6"/>
  <c r="J73" i="6"/>
  <c r="K73" i="6"/>
  <c r="L73" i="6"/>
  <c r="M73" i="6"/>
  <c r="N73" i="6"/>
  <c r="O73" i="6"/>
  <c r="D74" i="6"/>
  <c r="E74" i="6"/>
  <c r="F74" i="6"/>
  <c r="G74" i="6"/>
  <c r="J74" i="6"/>
  <c r="K74" i="6"/>
  <c r="L74" i="6"/>
  <c r="M74" i="6"/>
  <c r="N74" i="6"/>
  <c r="O74" i="6"/>
  <c r="F75" i="6"/>
  <c r="G75" i="6"/>
  <c r="Q75" i="6" s="1"/>
  <c r="J75" i="6"/>
  <c r="K75" i="6"/>
  <c r="L75" i="6"/>
  <c r="M75" i="6"/>
  <c r="N75" i="6"/>
  <c r="O75" i="6"/>
  <c r="D76" i="6"/>
  <c r="E76" i="6"/>
  <c r="F76" i="6"/>
  <c r="G76" i="6"/>
  <c r="J76" i="6"/>
  <c r="K76" i="6"/>
  <c r="Q76" i="6" s="1"/>
  <c r="L76" i="6"/>
  <c r="M76" i="6"/>
  <c r="N76" i="6"/>
  <c r="O76" i="6"/>
  <c r="D77" i="6"/>
  <c r="E77" i="6"/>
  <c r="F77" i="6"/>
  <c r="G77" i="6"/>
  <c r="J77" i="6"/>
  <c r="K77" i="6"/>
  <c r="L77" i="6"/>
  <c r="M77" i="6"/>
  <c r="N77" i="6"/>
  <c r="O77" i="6"/>
  <c r="D78" i="6"/>
  <c r="E78" i="6"/>
  <c r="F78" i="6"/>
  <c r="G78" i="6"/>
  <c r="J78" i="6"/>
  <c r="K78" i="6"/>
  <c r="L78" i="6"/>
  <c r="M78" i="6"/>
  <c r="N78" i="6"/>
  <c r="O78" i="6"/>
  <c r="D79" i="6"/>
  <c r="E79" i="6"/>
  <c r="F79" i="6"/>
  <c r="G79" i="6"/>
  <c r="J79" i="6"/>
  <c r="K79" i="6"/>
  <c r="L79" i="6"/>
  <c r="M79" i="6"/>
  <c r="N79" i="6"/>
  <c r="O79" i="6"/>
  <c r="D80" i="6"/>
  <c r="E80" i="6"/>
  <c r="Q80" i="6" s="1"/>
  <c r="F80" i="6"/>
  <c r="G80" i="6"/>
  <c r="J80" i="6"/>
  <c r="K80" i="6"/>
  <c r="L80" i="6"/>
  <c r="M80" i="6"/>
  <c r="N80" i="6"/>
  <c r="O80" i="6"/>
  <c r="D81" i="6"/>
  <c r="E81" i="6"/>
  <c r="F81" i="6"/>
  <c r="G81" i="6"/>
  <c r="Q81" i="6" s="1"/>
  <c r="J81" i="6"/>
  <c r="K81" i="6"/>
  <c r="L81" i="6"/>
  <c r="M81" i="6"/>
  <c r="N81" i="6"/>
  <c r="O81" i="6"/>
  <c r="D82" i="6"/>
  <c r="E82" i="6"/>
  <c r="Q82" i="6" s="1"/>
  <c r="F82" i="6"/>
  <c r="G82" i="6"/>
  <c r="J82" i="6"/>
  <c r="K82" i="6"/>
  <c r="L82" i="6"/>
  <c r="M82" i="6"/>
  <c r="N82" i="6"/>
  <c r="O82" i="6"/>
  <c r="D83" i="6"/>
  <c r="E83" i="6"/>
  <c r="F83" i="6"/>
  <c r="G83" i="6"/>
  <c r="J83" i="6"/>
  <c r="K83" i="6"/>
  <c r="L83" i="6"/>
  <c r="M83" i="6"/>
  <c r="N83" i="6"/>
  <c r="O83" i="6"/>
  <c r="D84" i="6"/>
  <c r="E84" i="6"/>
  <c r="F84" i="6"/>
  <c r="G84" i="6"/>
  <c r="J84" i="6"/>
  <c r="K84" i="6"/>
  <c r="L84" i="6"/>
  <c r="M84" i="6"/>
  <c r="N84" i="6"/>
  <c r="O84" i="6"/>
  <c r="Q84" i="6" s="1"/>
  <c r="D85" i="6"/>
  <c r="E85" i="6"/>
  <c r="F85" i="6"/>
  <c r="G85" i="6"/>
  <c r="J85" i="6"/>
  <c r="K85" i="6"/>
  <c r="L85" i="6"/>
  <c r="M85" i="6"/>
  <c r="N85" i="6"/>
  <c r="O85" i="6"/>
  <c r="P85" i="6"/>
  <c r="Q85" i="6"/>
  <c r="D86" i="6"/>
  <c r="E86" i="6"/>
  <c r="F86" i="6"/>
  <c r="G86" i="6"/>
  <c r="J86" i="6"/>
  <c r="K86" i="6"/>
  <c r="L86" i="6"/>
  <c r="M86" i="6"/>
  <c r="N86" i="6"/>
  <c r="O86" i="6"/>
  <c r="P86" i="6"/>
  <c r="D87" i="6"/>
  <c r="E87" i="6"/>
  <c r="Q87" i="6" s="1"/>
  <c r="R87" i="6" s="1"/>
  <c r="F87" i="6"/>
  <c r="G87" i="6"/>
  <c r="J87" i="6"/>
  <c r="K87" i="6"/>
  <c r="L87" i="6"/>
  <c r="M87" i="6"/>
  <c r="N87" i="6"/>
  <c r="O87" i="6"/>
  <c r="P87" i="6"/>
  <c r="D88" i="6"/>
  <c r="E88" i="6"/>
  <c r="F88" i="6"/>
  <c r="G88" i="6"/>
  <c r="J88" i="6"/>
  <c r="K88" i="6"/>
  <c r="L88" i="6"/>
  <c r="M88" i="6"/>
  <c r="N88" i="6"/>
  <c r="O88" i="6"/>
  <c r="P88" i="6"/>
  <c r="D89" i="6"/>
  <c r="E89" i="6"/>
  <c r="F89" i="6"/>
  <c r="G89" i="6"/>
  <c r="J89" i="6"/>
  <c r="K89" i="6"/>
  <c r="L89" i="6"/>
  <c r="M89" i="6"/>
  <c r="N89" i="6"/>
  <c r="O89" i="6"/>
  <c r="P89" i="6"/>
  <c r="D90" i="6"/>
  <c r="E90" i="6"/>
  <c r="F90" i="6"/>
  <c r="G90" i="6"/>
  <c r="Q90" i="6" s="1"/>
  <c r="R90" i="6" s="1"/>
  <c r="J90" i="6"/>
  <c r="K90" i="6"/>
  <c r="L90" i="6"/>
  <c r="M90" i="6"/>
  <c r="N90" i="6"/>
  <c r="O90" i="6"/>
  <c r="P90" i="6"/>
  <c r="D91" i="6"/>
  <c r="E91" i="6"/>
  <c r="F91" i="6"/>
  <c r="G91" i="6"/>
  <c r="J91" i="6"/>
  <c r="K91" i="6"/>
  <c r="Q91" i="6" s="1"/>
  <c r="L91" i="6"/>
  <c r="M91" i="6"/>
  <c r="N91" i="6"/>
  <c r="O91" i="6"/>
  <c r="P91" i="6"/>
  <c r="D92" i="6"/>
  <c r="E92" i="6"/>
  <c r="F92" i="6"/>
  <c r="G92" i="6"/>
  <c r="J92" i="6"/>
  <c r="K92" i="6"/>
  <c r="L92" i="6"/>
  <c r="M92" i="6"/>
  <c r="N92" i="6"/>
  <c r="O92" i="6"/>
  <c r="P92" i="6"/>
  <c r="D93" i="6"/>
  <c r="E93" i="6"/>
  <c r="F93" i="6"/>
  <c r="G93" i="6"/>
  <c r="J93" i="6"/>
  <c r="K93" i="6"/>
  <c r="L93" i="6"/>
  <c r="M93" i="6"/>
  <c r="N93" i="6"/>
  <c r="O93" i="6"/>
  <c r="P93" i="6"/>
  <c r="D94" i="6"/>
  <c r="E94" i="6"/>
  <c r="Q94" i="6" s="1"/>
  <c r="F94" i="6"/>
  <c r="G94" i="6"/>
  <c r="J94" i="6"/>
  <c r="K94" i="6"/>
  <c r="L94" i="6"/>
  <c r="M94" i="6"/>
  <c r="N94" i="6"/>
  <c r="O94" i="6"/>
  <c r="P94" i="6"/>
  <c r="D95" i="6"/>
  <c r="E95" i="6"/>
  <c r="F95" i="6"/>
  <c r="G95" i="6"/>
  <c r="J95" i="6"/>
  <c r="K95" i="6"/>
  <c r="L95" i="6"/>
  <c r="M95" i="6"/>
  <c r="N95" i="6"/>
  <c r="O95" i="6"/>
  <c r="P95" i="6"/>
  <c r="D96" i="6"/>
  <c r="E96" i="6"/>
  <c r="F96" i="6"/>
  <c r="G96" i="6"/>
  <c r="J96" i="6"/>
  <c r="K96" i="6"/>
  <c r="L96" i="6"/>
  <c r="M96" i="6"/>
  <c r="N96" i="6"/>
  <c r="O96" i="6"/>
  <c r="Q96" i="6" s="1"/>
  <c r="R96" i="6" s="1"/>
  <c r="P96" i="6"/>
  <c r="Q62" i="6" l="1"/>
  <c r="P15" i="6"/>
  <c r="P64" i="6" s="1"/>
  <c r="P14" i="6"/>
  <c r="P63" i="6" s="1"/>
  <c r="P12" i="6"/>
  <c r="P60" i="6" s="1"/>
  <c r="P11" i="6"/>
  <c r="P59" i="6" s="1"/>
  <c r="R59" i="6" s="1"/>
  <c r="R69" i="6"/>
  <c r="R68" i="6"/>
  <c r="R85" i="6"/>
  <c r="Q93" i="6"/>
  <c r="R93" i="6" s="1"/>
  <c r="Q70" i="6"/>
  <c r="Q69" i="6"/>
  <c r="P9" i="6"/>
  <c r="P57" i="6" s="1"/>
  <c r="P8" i="6"/>
  <c r="P55" i="6" s="1"/>
  <c r="Q89" i="6"/>
  <c r="R89" i="6" s="1"/>
  <c r="Q92" i="6"/>
  <c r="R92" i="6" s="1"/>
  <c r="P47" i="6"/>
  <c r="P46" i="6"/>
  <c r="P33" i="6"/>
  <c r="P81" i="6" s="1"/>
  <c r="R81" i="6" s="1"/>
  <c r="Q65" i="6"/>
  <c r="Q64" i="6"/>
  <c r="Q63" i="6"/>
  <c r="Q83" i="6"/>
  <c r="Q57" i="6"/>
  <c r="P49" i="6"/>
  <c r="P48" i="6"/>
  <c r="P45" i="6"/>
  <c r="P38" i="6"/>
  <c r="P34" i="6"/>
  <c r="P80" i="6" s="1"/>
  <c r="R80" i="6" s="1"/>
  <c r="Q79" i="6"/>
  <c r="R79" i="6" s="1"/>
  <c r="Q78" i="6"/>
  <c r="Q77" i="6"/>
  <c r="R77" i="6" s="1"/>
  <c r="Q74" i="6"/>
  <c r="Q72" i="6"/>
  <c r="R72" i="6" s="1"/>
  <c r="P42" i="6"/>
  <c r="P25" i="6"/>
  <c r="P75" i="6" s="1"/>
  <c r="R75" i="6" s="1"/>
  <c r="P22" i="6"/>
  <c r="P73" i="6" s="1"/>
  <c r="R73" i="6" s="1"/>
  <c r="Q88" i="6"/>
  <c r="R88" i="6" s="1"/>
  <c r="P40" i="6"/>
  <c r="P39" i="6"/>
  <c r="P37" i="6"/>
  <c r="P83" i="6" s="1"/>
  <c r="R83" i="6" s="1"/>
  <c r="P36" i="6"/>
  <c r="P84" i="6" s="1"/>
  <c r="R84" i="6" s="1"/>
  <c r="P35" i="6"/>
  <c r="P82" i="6" s="1"/>
  <c r="R82" i="6" s="1"/>
  <c r="P26" i="6"/>
  <c r="P62" i="6" s="1"/>
  <c r="R62" i="6" s="1"/>
  <c r="Q95" i="6"/>
  <c r="R95" i="6" s="1"/>
  <c r="R94" i="6"/>
  <c r="Q73" i="6"/>
  <c r="P30" i="6"/>
  <c r="P78" i="6" s="1"/>
  <c r="P24" i="6"/>
  <c r="P74" i="6" s="1"/>
  <c r="R74" i="6" s="1"/>
  <c r="P23" i="6"/>
  <c r="P56" i="6" s="1"/>
  <c r="R56" i="6" s="1"/>
  <c r="P13" i="6"/>
  <c r="P61" i="6" s="1"/>
  <c r="R61" i="6" s="1"/>
  <c r="P10" i="6"/>
  <c r="P58" i="6" s="1"/>
  <c r="R58" i="6" s="1"/>
  <c r="Q86" i="6"/>
  <c r="Q67" i="6"/>
  <c r="R67" i="6" s="1"/>
  <c r="P44" i="6"/>
  <c r="P28" i="6"/>
  <c r="P76" i="6" s="1"/>
  <c r="R76" i="6" s="1"/>
  <c r="P27" i="6"/>
  <c r="P70" i="6" s="1"/>
  <c r="R70" i="6" s="1"/>
  <c r="P17" i="6"/>
  <c r="P67" i="6" s="1"/>
  <c r="R91" i="6"/>
  <c r="R64" i="6"/>
  <c r="R63" i="6"/>
  <c r="R60" i="6"/>
  <c r="R65" i="6"/>
  <c r="R86" i="6"/>
  <c r="R66" i="6"/>
  <c r="R57" i="6"/>
  <c r="R55" i="6"/>
  <c r="R78" i="6" l="1"/>
  <c r="M12" i="1"/>
  <c r="L12" i="1"/>
  <c r="K12" i="1"/>
  <c r="J12" i="1"/>
  <c r="D12" i="1"/>
  <c r="M11" i="1"/>
  <c r="L11" i="1"/>
  <c r="K11" i="1"/>
  <c r="J11" i="1"/>
  <c r="D11" i="1"/>
  <c r="M10" i="1"/>
  <c r="L10" i="1"/>
  <c r="K10" i="1"/>
  <c r="J10" i="1"/>
  <c r="D10" i="1"/>
  <c r="H10" i="1" l="1"/>
  <c r="H11" i="1"/>
  <c r="H12" i="1"/>
  <c r="F10" i="1"/>
  <c r="G10" i="1"/>
  <c r="F11" i="1"/>
  <c r="G11" i="1"/>
  <c r="G12" i="1"/>
  <c r="F12" i="1"/>
  <c r="N11" i="1"/>
  <c r="N12" i="1"/>
  <c r="N10" i="1"/>
  <c r="P6" i="1" l="1"/>
  <c r="P5" i="1"/>
  <c r="P4" i="1"/>
  <c r="M6" i="1"/>
  <c r="L6" i="1"/>
  <c r="K6" i="1"/>
  <c r="J6" i="1"/>
  <c r="D6" i="1"/>
  <c r="M5" i="1"/>
  <c r="L5" i="1"/>
  <c r="K5" i="1"/>
  <c r="J5" i="1"/>
  <c r="D5" i="1"/>
  <c r="M4" i="1"/>
  <c r="L4" i="1"/>
  <c r="K4" i="1"/>
  <c r="J4" i="1"/>
  <c r="D4" i="1"/>
  <c r="N6" i="1" l="1"/>
  <c r="N4" i="1"/>
  <c r="N5" i="1"/>
  <c r="G4" i="1"/>
  <c r="F4" i="1"/>
  <c r="G5" i="1"/>
  <c r="F5" i="1"/>
  <c r="G6" i="1"/>
  <c r="H5" i="1"/>
  <c r="H4" i="1"/>
  <c r="H6" i="1"/>
</calcChain>
</file>

<file path=xl/sharedStrings.xml><?xml version="1.0" encoding="utf-8"?>
<sst xmlns="http://schemas.openxmlformats.org/spreadsheetml/2006/main" count="998" uniqueCount="215">
  <si>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</si>
  <si>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</si>
  <si>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</si>
  <si>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</si>
  <si>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</si>
  <si>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</si>
  <si>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</si>
  <si>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</si>
  <si>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</si>
  <si>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</si>
  <si>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</si>
  <si>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</si>
  <si>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</si>
  <si>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</si>
  <si>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</si>
  <si>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</si>
  <si>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</si>
  <si>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</si>
  <si>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</si>
  <si>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</si>
  <si>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>2000 METRE</t>
  </si>
  <si>
    <t>10 YAŞ KIZLAR (2012)</t>
  </si>
  <si>
    <t>-</t>
  </si>
  <si>
    <t xml:space="preserve">80 METRE </t>
  </si>
  <si>
    <t>AÇELYA KAHYA (YENİ)</t>
  </si>
  <si>
    <t>TRABZON</t>
  </si>
  <si>
    <t>NEHİR HACIOĞLU (YENİ)</t>
  </si>
  <si>
    <t>AYŞEGÜL ÇAKIR (YENİ)</t>
  </si>
  <si>
    <t>UTKU USTA (YENİ)</t>
  </si>
  <si>
    <t>AZİZ EFE KILINÇ (YENİ)</t>
  </si>
  <si>
    <t>UĞUR AYDIN (YENİ)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</si>
  <si>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</si>
  <si>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</si>
  <si>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</si>
  <si>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</si>
  <si>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</si>
  <si>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</si>
  <si>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</si>
  <si>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</si>
  <si>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</si>
  <si>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</si>
  <si>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</si>
  <si>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</si>
  <si>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</si>
  <si>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</si>
  <si>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</si>
  <si>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</si>
  <si>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</si>
  <si>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</si>
  <si>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</si>
  <si>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</si>
  <si>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</si>
  <si>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</si>
  <si>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</si>
  <si>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</si>
  <si>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</si>
  <si>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</si>
  <si>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</si>
  <si>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</si>
  <si>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</si>
  <si>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</si>
  <si>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</si>
  <si>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</si>
  <si>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</si>
  <si>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</si>
  <si>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</si>
  <si>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</si>
  <si>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</si>
  <si>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</si>
  <si>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HÜSEYİN KAYRA USTAOĞLU (YENİ)</t>
  </si>
  <si>
    <t>YAVUZ TAHA TİRGİL (YENİ)</t>
  </si>
  <si>
    <t>RAİFCAN BIYIKLI (YENİ)</t>
  </si>
  <si>
    <t>ÖMER FARUK AYGÜN (YENİ)</t>
  </si>
  <si>
    <t>MÜJDAT BOZKURT (YENİ)</t>
  </si>
  <si>
    <t>MUHAMMET BATUHAN YAPICI (YENİ)</t>
  </si>
  <si>
    <t>MUHAMMED EMİN CANBABA (YENİ)</t>
  </si>
  <si>
    <t>EREN KAZIM USTA  (YENİ)</t>
  </si>
  <si>
    <t>ENES TALHA ŞAHİN (YENİ)</t>
  </si>
  <si>
    <t>GENEL PUAN TABLOSU</t>
  </si>
  <si>
    <t>MİRAÇ ÇELİK (YENİ)</t>
  </si>
  <si>
    <t>RECEP TALİP KAYA (YENİ)</t>
  </si>
  <si>
    <t>YUSUF SARIHAN (YENİ)</t>
  </si>
  <si>
    <t>ÖMER FARUK YILDIZ (YENİ)</t>
  </si>
  <si>
    <t>CUMALİ KARA (YENİ)</t>
  </si>
  <si>
    <t>YUSUF KAYA (YENİ)</t>
  </si>
  <si>
    <t>EMRAH BAĞ (YENİ)</t>
  </si>
  <si>
    <t>ALİ İSMAİL DOĞAN (YENİ)</t>
  </si>
  <si>
    <t>MUHAMMED ALİ ÇIÇEKSÖĞÜT (YENİ)</t>
  </si>
  <si>
    <t>TUNA UYGAR BÖKE (YENİ)</t>
  </si>
  <si>
    <t>EMİRCAN ÇINAR (YENİ)</t>
  </si>
  <si>
    <t>HASAN BASRİ KAYA (YENİ)</t>
  </si>
  <si>
    <t>HÜSEYİN ŞAHİN (YENİ)</t>
  </si>
  <si>
    <t>MEHMET YAĞIZ ERDEN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</si>
  <si>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</si>
  <si>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</si>
  <si>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</si>
  <si>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</si>
  <si>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</si>
  <si>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</si>
  <si>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</si>
  <si>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</si>
  <si>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</si>
  <si>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</si>
  <si>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</si>
  <si>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TUANA TORGAY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</si>
  <si>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</si>
  <si>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</si>
  <si>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</si>
  <si>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</si>
  <si>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</si>
  <si>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</si>
  <si>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</si>
  <si>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</si>
  <si>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</si>
  <si>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</si>
  <si>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</si>
  <si>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</si>
  <si>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</si>
  <si>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</si>
  <si>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</si>
  <si>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</si>
  <si>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</si>
  <si>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</si>
  <si>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</si>
  <si>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</si>
  <si>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</si>
  <si>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</si>
  <si>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</si>
  <si>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</si>
  <si>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</si>
  <si>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</si>
  <si>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</si>
  <si>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</si>
  <si>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</si>
  <si>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</si>
  <si>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</si>
  <si>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</si>
  <si>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</si>
  <si>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</si>
  <si>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EYYÜP SÜRMELİ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</si>
  <si>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</si>
  <si>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</si>
  <si>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</si>
  <si>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</si>
  <si>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</si>
  <si>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</si>
  <si>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</si>
  <si>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</si>
  <si>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</si>
  <si>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</si>
  <si>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</si>
  <si>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</si>
  <si>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</si>
  <si>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</si>
  <si>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</si>
  <si>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</si>
  <si>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</si>
  <si>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</si>
  <si>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</si>
  <si>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</si>
  <si>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</si>
  <si>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</si>
  <si>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</si>
  <si>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</si>
  <si>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</si>
  <si>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AHMET SADIK GÜRSOY</t>
  </si>
  <si>
    <t>EMİR DOĞAN BALKAYA</t>
  </si>
  <si>
    <t>HAMZA DENİZ (YENİ)</t>
  </si>
  <si>
    <t>KADİR ŞAKA (YENİ)</t>
  </si>
  <si>
    <t>DİLANUR ARAS</t>
  </si>
  <si>
    <t>FATMA ÇETREZ (YENİ)</t>
  </si>
  <si>
    <t>EDANUR BIYIKLI (YENİ)</t>
  </si>
  <si>
    <t>EZGİ MENGEŞ (YENİ)</t>
  </si>
  <si>
    <t>BESTE ÖZDEMİR</t>
  </si>
  <si>
    <t>EVİN AYAĞ (YENİ)</t>
  </si>
  <si>
    <t>EYLEM CANPOLAT (YENİ)</t>
  </si>
  <si>
    <t>EBRU ALTAY (YENİ)</t>
  </si>
  <si>
    <t>ELİF NAZ AKBAL (YENİ)</t>
  </si>
  <si>
    <t>REYYAN SENA AKÇA</t>
  </si>
  <si>
    <t>EMİNE YAREN YILDIZELİ (YENİ)</t>
  </si>
  <si>
    <t>FATMA NUR KILINÇ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</si>
  <si>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</si>
  <si>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</si>
  <si>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</si>
  <si>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</si>
  <si>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</si>
  <si>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</si>
  <si>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</si>
  <si>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</si>
  <si>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</si>
  <si>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</si>
  <si>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</si>
  <si>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</si>
  <si>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</si>
  <si>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</si>
  <si>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</si>
  <si>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</si>
  <si>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</si>
  <si>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</si>
  <si>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</si>
  <si>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</si>
  <si>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</si>
  <si>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</si>
  <si>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</si>
  <si>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</si>
  <si>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</si>
  <si>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</si>
  <si>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</si>
  <si>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</si>
  <si>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</si>
  <si>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</si>
  <si>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</si>
  <si>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</si>
  <si>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</si>
  <si>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SUDENAS KILIÇ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</si>
</sst>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\.00"/>
    <numFmt numFmtId="166" formatCode="0\:00\.00"/>
    <numFmt numFmtId="167" formatCode="00\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7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7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7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15" fillId="0" borderId="0" xfId="3"/>
    <xf numFmtId="0" fontId="15" fillId="0" borderId="0" xfId="3" applyAlignment="1">
      <alignment wrapText="1"/>
    </xf>
    <xf numFmtId="0" fontId="14" fillId="3" borderId="4" xfId="3" applyFont="1" applyFill="1" applyBorder="1" applyAlignment="1">
      <alignment horizontal="center" vertical="center"/>
    </xf>
    <xf numFmtId="0" fontId="13" fillId="10" borderId="4" xfId="3" applyFont="1" applyFill="1" applyBorder="1" applyAlignment="1">
      <alignment horizontal="center" vertical="center"/>
    </xf>
    <xf numFmtId="0" fontId="13" fillId="10" borderId="4" xfId="3" quotePrefix="1" applyFont="1" applyFill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 wrapText="1"/>
    </xf>
    <xf numFmtId="0" fontId="8" fillId="9" borderId="4" xfId="3" applyFont="1" applyFill="1" applyBorder="1" applyAlignment="1">
      <alignment horizontal="center" vertical="center"/>
    </xf>
    <xf numFmtId="165" fontId="7" fillId="9" borderId="4" xfId="3" applyNumberFormat="1" applyFont="1" applyFill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5" fontId="7" fillId="0" borderId="4" xfId="3" applyNumberFormat="1" applyFont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0" fontId="9" fillId="0" borderId="4" xfId="3" applyFont="1" applyBorder="1" applyAlignment="1">
      <alignment horizontal="center" vertical="center"/>
    </xf>
    <xf numFmtId="0" fontId="9" fillId="9" borderId="4" xfId="3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left" vertical="center"/>
    </xf>
    <xf numFmtId="0" fontId="14" fillId="3" borderId="8" xfId="3" applyFont="1" applyFill="1" applyBorder="1" applyAlignment="1">
      <alignment horizontal="center" vertical="center"/>
    </xf>
    <xf numFmtId="0" fontId="13" fillId="10" borderId="8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166" fontId="7" fillId="8" borderId="8" xfId="3" applyNumberFormat="1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5" fontId="7" fillId="0" borderId="8" xfId="3" applyNumberFormat="1" applyFont="1" applyBorder="1" applyAlignment="1">
      <alignment horizontal="center" vertical="center"/>
    </xf>
    <xf numFmtId="0" fontId="10" fillId="9" borderId="8" xfId="3" applyFont="1" applyFill="1" applyBorder="1" applyAlignment="1">
      <alignment horizontal="left" vertical="center"/>
    </xf>
    <xf numFmtId="0" fontId="9" fillId="9" borderId="8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 wrapText="1"/>
    </xf>
    <xf numFmtId="0" fontId="4" fillId="6" borderId="4" xfId="3" applyFont="1" applyFill="1" applyBorder="1" applyAlignment="1">
      <alignment horizontal="center" vertical="center"/>
    </xf>
    <xf numFmtId="0" fontId="15" fillId="9" borderId="0" xfId="3" applyFill="1"/>
    <xf numFmtId="0" fontId="15" fillId="9" borderId="0" xfId="3" applyFill="1" applyAlignment="1">
      <alignment wrapText="1"/>
    </xf>
    <xf numFmtId="167" fontId="7" fillId="0" borderId="4" xfId="3" applyNumberFormat="1" applyFont="1" applyBorder="1" applyAlignment="1">
      <alignment horizontal="center" vertical="center"/>
    </xf>
    <xf numFmtId="1" fontId="14" fillId="8" borderId="4" xfId="3" applyNumberFormat="1" applyFont="1" applyFill="1" applyBorder="1" applyAlignment="1">
      <alignment horizontal="center" vertical="center"/>
    </xf>
    <xf numFmtId="167" fontId="7" fillId="8" borderId="4" xfId="3" applyNumberFormat="1" applyFont="1" applyFill="1" applyBorder="1" applyAlignment="1">
      <alignment horizontal="center" vertical="center" wrapText="1"/>
    </xf>
    <xf numFmtId="1" fontId="8" fillId="9" borderId="4" xfId="3" applyNumberFormat="1" applyFont="1" applyFill="1" applyBorder="1" applyAlignment="1">
      <alignment horizontal="center" vertical="center"/>
    </xf>
    <xf numFmtId="166" fontId="7" fillId="9" borderId="4" xfId="3" applyNumberFormat="1" applyFont="1" applyFill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/>
    </xf>
    <xf numFmtId="165" fontId="7" fillId="11" borderId="4" xfId="3" applyNumberFormat="1" applyFont="1" applyFill="1" applyBorder="1" applyAlignment="1">
      <alignment horizontal="center" vertical="center"/>
    </xf>
    <xf numFmtId="0" fontId="18" fillId="9" borderId="0" xfId="3" applyFont="1" applyFill="1"/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167" fontId="7" fillId="0" borderId="4" xfId="3" applyNumberFormat="1" applyFont="1" applyBorder="1" applyAlignment="1">
      <alignment horizontal="center" vertical="center" wrapText="1"/>
    </xf>
    <xf numFmtId="167" fontId="7" fillId="8" borderId="4" xfId="3" applyNumberFormat="1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167" fontId="11" fillId="0" borderId="4" xfId="1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/>
    </xf>
    <xf numFmtId="0" fontId="9" fillId="0" borderId="3" xfId="3" applyFont="1" applyBorder="1" applyAlignment="1">
      <alignment horizontal="center" vertical="center"/>
    </xf>
    <xf numFmtId="0" fontId="10" fillId="0" borderId="3" xfId="3" applyFont="1" applyBorder="1" applyAlignment="1">
      <alignment horizontal="left" vertical="center"/>
    </xf>
    <xf numFmtId="167" fontId="11" fillId="0" borderId="3" xfId="1" applyNumberFormat="1" applyFont="1" applyBorder="1" applyAlignment="1">
      <alignment horizontal="center" vertical="center"/>
    </xf>
    <xf numFmtId="0" fontId="12" fillId="0" borderId="3" xfId="1" quotePrefix="1" applyFont="1" applyBorder="1" applyAlignment="1">
      <alignment horizontal="center" vertical="center"/>
    </xf>
    <xf numFmtId="165" fontId="7" fillId="0" borderId="3" xfId="3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13" fillId="10" borderId="3" xfId="3" applyFont="1" applyFill="1" applyBorder="1" applyAlignment="1">
      <alignment horizontal="center" vertical="center"/>
    </xf>
    <xf numFmtId="0" fontId="14" fillId="3" borderId="3" xfId="3" applyFont="1" applyFill="1" applyBorder="1" applyAlignment="1">
      <alignment horizontal="center" vertical="center"/>
    </xf>
    <xf numFmtId="0" fontId="15" fillId="0" borderId="4" xfId="3" applyBorder="1"/>
    <xf numFmtId="0" fontId="9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 wrapText="1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0" fontId="16" fillId="10" borderId="0" xfId="3" applyFont="1" applyFill="1" applyAlignment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22" fontId="8" fillId="7" borderId="0" xfId="4" applyNumberFormat="1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7" fillId="8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2884B43-9F64-4203-AF3E-C5FC019BDE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1" y="95250"/>
          <a:ext cx="561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oneCellAnchor>
    <xdr:from>
      <xdr:col>1</xdr:col>
      <xdr:colOff>666750</xdr:colOff>
      <xdr:row>0</xdr:row>
      <xdr:rowOff>142875</xdr:rowOff>
    </xdr:from>
    <xdr:ext cx="1114425" cy="896711"/>
    <xdr:pic>
      <xdr:nvPicPr>
        <xdr:cNvPr id="3" name="Resim 2">
          <a:extLst>
            <a:ext uri="{FF2B5EF4-FFF2-40B4-BE49-F238E27FC236}">
              <a16:creationId xmlns:a16="http://schemas.microsoft.com/office/drawing/2014/main" id="{00308979-E6A8-470B-9FA9-A1D93C957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"/>
          <a:ext cx="1114425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DD16C1E-FCFD-480B-8612-09FEBDFE7C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oneCellAnchor>
    <xdr:from>
      <xdr:col>1</xdr:col>
      <xdr:colOff>666750</xdr:colOff>
      <xdr:row>0</xdr:row>
      <xdr:rowOff>142875</xdr:rowOff>
    </xdr:from>
    <xdr:ext cx="1114425" cy="896711"/>
    <xdr:pic>
      <xdr:nvPicPr>
        <xdr:cNvPr id="3" name="Resim 2">
          <a:extLst>
            <a:ext uri="{FF2B5EF4-FFF2-40B4-BE49-F238E27FC236}">
              <a16:creationId xmlns:a16="http://schemas.microsoft.com/office/drawing/2014/main" id="{7F3467C4-B7AE-4BA7-886B-6BAAD9BD6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EEFF70F-2D39-424A-8E84-EF3B825214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22E29A1-4247-41B4-85C8-AF6C83ED6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58C106D-C0A5-4B3E-BCD2-EA8F184606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54F6683-4072-4B69-BBB6-B9F649E0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66C4F3D-49A7-4D95-81B4-03D8ABE83F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02376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578DFB4-9CF7-4B3E-A1AA-1AD7DD2B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B0D1280-8273-4ABA-BA13-84A58881AB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A25EB4F-8ED2-4761-A40D-172FE8CE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2008%20do&#287;umlu%20KIZ(14ya&#351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12%20do&#287;umlu%20KIZ%20(10ya&#35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ELANUR ZAİM (YENİ)</v>
          </cell>
          <cell r="E8" t="str">
            <v>ERZİNCAN</v>
          </cell>
          <cell r="F8">
            <v>981</v>
          </cell>
        </row>
        <row r="9">
          <cell r="D9" t="str">
            <v>NEHİR HACIOĞLU (YENİ)</v>
          </cell>
          <cell r="E9" t="str">
            <v>TRABZON</v>
          </cell>
          <cell r="F9">
            <v>993</v>
          </cell>
        </row>
        <row r="10">
          <cell r="D10" t="str">
            <v>SEVDE BEGÜM ATAÇ (YENİ)</v>
          </cell>
          <cell r="E10" t="str">
            <v>SİVAS</v>
          </cell>
          <cell r="F10">
            <v>1011</v>
          </cell>
        </row>
        <row r="11">
          <cell r="D11" t="str">
            <v>AÇELYA KAHYA (YENİ)</v>
          </cell>
          <cell r="E11" t="str">
            <v>TRABZON</v>
          </cell>
          <cell r="F11">
            <v>1032</v>
          </cell>
        </row>
        <row r="12">
          <cell r="D12" t="str">
            <v>YAPRAK ESEN (YENİ)</v>
          </cell>
          <cell r="E12" t="str">
            <v>ERZURUM</v>
          </cell>
          <cell r="F12">
            <v>1051</v>
          </cell>
        </row>
        <row r="13">
          <cell r="D13" t="str">
            <v>NARİN UĞUR (YENİ)</v>
          </cell>
          <cell r="E13" t="str">
            <v>KARS</v>
          </cell>
          <cell r="F13">
            <v>1062</v>
          </cell>
        </row>
        <row r="14">
          <cell r="D14" t="str">
            <v>AYŞEGÜL ÇAKIR (YENİ)</v>
          </cell>
          <cell r="E14" t="str">
            <v>TRABZON</v>
          </cell>
          <cell r="F14">
            <v>1069</v>
          </cell>
        </row>
        <row r="15">
          <cell r="D15" t="str">
            <v>ELANUR TAŞDEMİR (YENİ)</v>
          </cell>
          <cell r="E15" t="str">
            <v>ERZURUM</v>
          </cell>
          <cell r="F15">
            <v>1088</v>
          </cell>
        </row>
        <row r="16">
          <cell r="D16" t="str">
            <v>ELİF SU ERDEMİR (YENİ)</v>
          </cell>
          <cell r="E16" t="str">
            <v>SİVAS</v>
          </cell>
          <cell r="F16">
            <v>1189</v>
          </cell>
        </row>
        <row r="17">
          <cell r="D17" t="str">
            <v>MELEK AZRA KUZUCUOĞLU</v>
          </cell>
          <cell r="E17" t="str">
            <v>SİVAS</v>
          </cell>
          <cell r="F17" t="str">
            <v>DNS</v>
          </cell>
        </row>
      </sheetData>
      <sheetData sheetId="6">
        <row r="8">
          <cell r="D8" t="str">
            <v>İLKNUR İNCE (YENİ)</v>
          </cell>
          <cell r="E8" t="str">
            <v>ERZURUM</v>
          </cell>
          <cell r="F8">
            <v>1214</v>
          </cell>
          <cell r="G8">
            <v>65</v>
          </cell>
        </row>
        <row r="9">
          <cell r="D9" t="str">
            <v>FİKRİYE KARADAĞ (YENİ)</v>
          </cell>
          <cell r="E9" t="str">
            <v>ERZURUM</v>
          </cell>
          <cell r="F9">
            <v>1236</v>
          </cell>
          <cell r="G9">
            <v>60</v>
          </cell>
        </row>
        <row r="10">
          <cell r="D10" t="str">
            <v>MERVE KARAVELİOĞLU (YENİ)</v>
          </cell>
          <cell r="E10" t="str">
            <v>SİVAS</v>
          </cell>
          <cell r="F10">
            <v>1267</v>
          </cell>
          <cell r="G10">
            <v>54</v>
          </cell>
        </row>
        <row r="11">
          <cell r="D11" t="str">
            <v>RÜMEYSA ÇİFTCİ (YENİ)</v>
          </cell>
          <cell r="E11" t="str">
            <v>KARS</v>
          </cell>
          <cell r="F11">
            <v>1315</v>
          </cell>
          <cell r="G11">
            <v>45</v>
          </cell>
        </row>
        <row r="12">
          <cell r="D12" t="str">
            <v>RABİA GÜNAYDIN (YENİ)</v>
          </cell>
          <cell r="E12" t="str">
            <v>KARS</v>
          </cell>
          <cell r="F12" t="str">
            <v>13.95
(944)</v>
          </cell>
          <cell r="G12">
            <v>29</v>
          </cell>
        </row>
        <row r="13">
          <cell r="D13" t="str">
            <v>HAVVA NUR DURDU (YENİ)</v>
          </cell>
          <cell r="E13" t="str">
            <v>AĞRI</v>
          </cell>
          <cell r="F13" t="str">
            <v>13.95
(946)</v>
          </cell>
          <cell r="G13">
            <v>29</v>
          </cell>
        </row>
        <row r="14">
          <cell r="D14" t="str">
            <v>MERVE ÇİFTÇİ (YENİ)</v>
          </cell>
          <cell r="E14" t="str">
            <v>AĞRI</v>
          </cell>
          <cell r="F14">
            <v>1412</v>
          </cell>
          <cell r="G14">
            <v>25</v>
          </cell>
        </row>
        <row r="15">
          <cell r="D15" t="str">
            <v>CENNET TAŞDEMİR (YENİ)</v>
          </cell>
          <cell r="E15" t="str">
            <v>AĞRI</v>
          </cell>
          <cell r="F15">
            <v>1457</v>
          </cell>
          <cell r="G15">
            <v>18</v>
          </cell>
        </row>
        <row r="16">
          <cell r="D16" t="str">
            <v>HATİCE DEMİRTAŞ (YENİ)</v>
          </cell>
          <cell r="E16" t="str">
            <v>AĞRI</v>
          </cell>
          <cell r="F16">
            <v>1461</v>
          </cell>
          <cell r="G16">
            <v>17</v>
          </cell>
        </row>
        <row r="17">
          <cell r="D17" t="str">
            <v>RABİA VURAL (YENİ)</v>
          </cell>
          <cell r="E17" t="str">
            <v>AĞRI</v>
          </cell>
          <cell r="F17">
            <v>1615</v>
          </cell>
          <cell r="G17">
            <v>3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</row>
        <row r="28">
          <cell r="E28" t="str">
            <v/>
          </cell>
          <cell r="F28" t="str">
            <v/>
          </cell>
          <cell r="J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</row>
        <row r="30">
          <cell r="E30" t="str">
            <v/>
          </cell>
          <cell r="F30" t="str">
            <v/>
          </cell>
          <cell r="J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</row>
        <row r="32">
          <cell r="E32" t="str">
            <v/>
          </cell>
          <cell r="F32" t="str">
            <v/>
          </cell>
          <cell r="J32">
            <v>0</v>
          </cell>
        </row>
        <row r="33">
          <cell r="E33" t="str">
            <v/>
          </cell>
          <cell r="F33" t="str">
            <v/>
          </cell>
          <cell r="J33">
            <v>0</v>
          </cell>
        </row>
        <row r="34">
          <cell r="E34" t="str">
            <v/>
          </cell>
          <cell r="F34" t="str">
            <v/>
          </cell>
          <cell r="J34">
            <v>0</v>
          </cell>
        </row>
        <row r="35">
          <cell r="E35" t="str">
            <v/>
          </cell>
          <cell r="F35" t="str">
            <v/>
          </cell>
          <cell r="J35">
            <v>0</v>
          </cell>
        </row>
        <row r="36">
          <cell r="E36" t="str">
            <v/>
          </cell>
          <cell r="F36" t="str">
            <v/>
          </cell>
          <cell r="J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</row>
        <row r="38">
          <cell r="E38" t="str">
            <v/>
          </cell>
          <cell r="F38" t="str">
            <v/>
          </cell>
          <cell r="J38">
            <v>0</v>
          </cell>
        </row>
        <row r="39">
          <cell r="E39" t="str">
            <v/>
          </cell>
          <cell r="F39" t="str">
            <v/>
          </cell>
          <cell r="J39">
            <v>0</v>
          </cell>
        </row>
        <row r="40">
          <cell r="E40" t="str">
            <v/>
          </cell>
          <cell r="F40" t="str">
            <v/>
          </cell>
          <cell r="J40">
            <v>0</v>
          </cell>
        </row>
        <row r="41">
          <cell r="E41" t="str">
            <v/>
          </cell>
          <cell r="F41" t="str">
            <v/>
          </cell>
          <cell r="J41">
            <v>0</v>
          </cell>
        </row>
        <row r="42">
          <cell r="E42" t="str">
            <v/>
          </cell>
          <cell r="F42" t="str">
            <v/>
          </cell>
          <cell r="J42">
            <v>0</v>
          </cell>
        </row>
        <row r="43">
          <cell r="E43" t="str">
            <v/>
          </cell>
          <cell r="F43" t="str">
            <v/>
          </cell>
          <cell r="J43">
            <v>0</v>
          </cell>
        </row>
        <row r="44">
          <cell r="E44" t="str">
            <v/>
          </cell>
          <cell r="F44" t="str">
            <v/>
          </cell>
          <cell r="J44">
            <v>0</v>
          </cell>
        </row>
        <row r="45">
          <cell r="E45" t="str">
            <v/>
          </cell>
          <cell r="F45" t="str">
            <v/>
          </cell>
          <cell r="J45">
            <v>0</v>
          </cell>
        </row>
        <row r="46">
          <cell r="E46" t="str">
            <v/>
          </cell>
          <cell r="F46" t="str">
            <v/>
          </cell>
          <cell r="J46">
            <v>0</v>
          </cell>
        </row>
        <row r="47">
          <cell r="E47" t="str">
            <v/>
          </cell>
          <cell r="F47" t="str">
            <v/>
          </cell>
          <cell r="J47">
            <v>0</v>
          </cell>
        </row>
        <row r="49">
          <cell r="J49" t="str">
            <v>Hakem</v>
          </cell>
        </row>
      </sheetData>
      <sheetData sheetId="8">
        <row r="8">
          <cell r="E8" t="str">
            <v/>
          </cell>
          <cell r="F8" t="str">
            <v/>
          </cell>
          <cell r="BP8" t="str">
            <v xml:space="preserve"> </v>
          </cell>
        </row>
        <row r="9">
          <cell r="E9" t="str">
            <v/>
          </cell>
          <cell r="F9" t="str">
            <v/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</v>
          </cell>
        </row>
        <row r="12">
          <cell r="E12" t="str">
            <v/>
          </cell>
          <cell r="F12" t="str">
            <v/>
          </cell>
          <cell r="BP12" t="str">
            <v xml:space="preserve"> </v>
          </cell>
        </row>
        <row r="13">
          <cell r="E13" t="str">
            <v/>
          </cell>
          <cell r="F13" t="str">
            <v/>
          </cell>
          <cell r="BP13" t="str">
            <v xml:space="preserve"> </v>
          </cell>
        </row>
        <row r="14">
          <cell r="E14" t="str">
            <v/>
          </cell>
          <cell r="F14" t="str">
            <v/>
          </cell>
          <cell r="BP14" t="str">
            <v xml:space="preserve"> </v>
          </cell>
        </row>
        <row r="15">
          <cell r="E15" t="str">
            <v/>
          </cell>
          <cell r="F15" t="str">
            <v/>
          </cell>
          <cell r="BP15" t="str">
            <v xml:space="preserve"> </v>
          </cell>
        </row>
        <row r="16">
          <cell r="E16" t="str">
            <v/>
          </cell>
          <cell r="F16" t="str">
            <v/>
          </cell>
          <cell r="BP16" t="str">
            <v xml:space="preserve"> </v>
          </cell>
        </row>
        <row r="17">
          <cell r="E17" t="str">
            <v/>
          </cell>
          <cell r="F17" t="str">
            <v/>
          </cell>
          <cell r="BP17" t="str">
            <v xml:space="preserve"> </v>
          </cell>
        </row>
        <row r="18">
          <cell r="E18" t="str">
            <v/>
          </cell>
          <cell r="F18" t="str">
            <v/>
          </cell>
          <cell r="BP18" t="str">
            <v xml:space="preserve"> </v>
          </cell>
        </row>
        <row r="19">
          <cell r="E19" t="str">
            <v/>
          </cell>
          <cell r="F19" t="str">
            <v/>
          </cell>
          <cell r="BP19" t="str">
            <v xml:space="preserve"> </v>
          </cell>
        </row>
        <row r="20">
          <cell r="E20" t="str">
            <v/>
          </cell>
          <cell r="F20" t="str">
            <v/>
          </cell>
          <cell r="BP20" t="str">
            <v xml:space="preserve"> </v>
          </cell>
        </row>
        <row r="21">
          <cell r="E21" t="str">
            <v/>
          </cell>
          <cell r="F21" t="str">
            <v/>
          </cell>
          <cell r="BP21" t="str">
            <v xml:space="preserve"> </v>
          </cell>
        </row>
        <row r="22">
          <cell r="E22" t="str">
            <v/>
          </cell>
          <cell r="F22" t="str">
            <v/>
          </cell>
          <cell r="BP22" t="str">
            <v xml:space="preserve"> </v>
          </cell>
        </row>
        <row r="23">
          <cell r="E23" t="str">
            <v/>
          </cell>
          <cell r="F23" t="str">
            <v/>
          </cell>
          <cell r="BP23" t="str">
            <v xml:space="preserve"> </v>
          </cell>
        </row>
        <row r="24">
          <cell r="E24" t="str">
            <v/>
          </cell>
          <cell r="F24" t="str">
            <v/>
          </cell>
          <cell r="BP24" t="str">
            <v xml:space="preserve"> </v>
          </cell>
        </row>
        <row r="25">
          <cell r="E25" t="str">
            <v/>
          </cell>
          <cell r="F25" t="str">
            <v/>
          </cell>
          <cell r="BP25" t="str">
            <v xml:space="preserve"> </v>
          </cell>
        </row>
        <row r="26">
          <cell r="E26" t="str">
            <v/>
          </cell>
          <cell r="F26" t="str">
            <v/>
          </cell>
          <cell r="BP26" t="str">
            <v xml:space="preserve"> </v>
          </cell>
        </row>
        <row r="27">
          <cell r="E27" t="str">
            <v/>
          </cell>
          <cell r="F27" t="str">
            <v/>
          </cell>
          <cell r="BP27" t="str">
            <v xml:space="preserve"> </v>
          </cell>
        </row>
        <row r="28">
          <cell r="E28" t="str">
            <v/>
          </cell>
          <cell r="F28" t="str">
            <v/>
          </cell>
          <cell r="BP28" t="str">
            <v xml:space="preserve"> </v>
          </cell>
        </row>
        <row r="29">
          <cell r="E29" t="str">
            <v/>
          </cell>
          <cell r="F29" t="str">
            <v/>
          </cell>
          <cell r="BP29" t="str">
            <v xml:space="preserve"> </v>
          </cell>
        </row>
        <row r="30">
          <cell r="E30" t="str">
            <v/>
          </cell>
          <cell r="F30" t="str">
            <v/>
          </cell>
          <cell r="BP30" t="str">
            <v xml:space="preserve"> </v>
          </cell>
        </row>
        <row r="31">
          <cell r="E31" t="str">
            <v/>
          </cell>
          <cell r="F31" t="str">
            <v/>
          </cell>
          <cell r="BP31" t="str">
            <v xml:space="preserve"> </v>
          </cell>
        </row>
        <row r="32">
          <cell r="E32" t="str">
            <v/>
          </cell>
          <cell r="F32" t="str">
            <v/>
          </cell>
          <cell r="BP32" t="str">
            <v xml:space="preserve"> </v>
          </cell>
        </row>
        <row r="34">
          <cell r="BO34" t="str">
            <v>Hakem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</sheetData>
      <sheetData sheetId="10" refreshError="1"/>
      <sheetData sheetId="11">
        <row r="8">
          <cell r="E8" t="str">
            <v>MERVE KARAVELİOĞLU (YENİ)</v>
          </cell>
          <cell r="F8" t="str">
            <v>SİVAS</v>
          </cell>
          <cell r="G8">
            <v>3660</v>
          </cell>
          <cell r="H8">
            <v>3687</v>
          </cell>
          <cell r="I8">
            <v>3440</v>
          </cell>
          <cell r="J8">
            <v>3687</v>
          </cell>
        </row>
        <row r="9">
          <cell r="E9" t="str">
            <v>CENNET TAŞDEMİR (YENİ)</v>
          </cell>
          <cell r="F9" t="str">
            <v>AĞRI</v>
          </cell>
          <cell r="G9">
            <v>2840</v>
          </cell>
          <cell r="H9">
            <v>2014</v>
          </cell>
          <cell r="I9">
            <v>2205</v>
          </cell>
          <cell r="J9">
            <v>2840</v>
          </cell>
        </row>
        <row r="10">
          <cell r="E10" t="str">
            <v>NARİN UĞUR (YENİ)</v>
          </cell>
          <cell r="F10" t="str">
            <v>KARS</v>
          </cell>
          <cell r="G10">
            <v>2383</v>
          </cell>
          <cell r="H10">
            <v>2779</v>
          </cell>
          <cell r="I10">
            <v>2809</v>
          </cell>
          <cell r="J10">
            <v>2809</v>
          </cell>
        </row>
        <row r="11">
          <cell r="E11" t="str">
            <v>FİKRİYE KARADAĞ (YENİ)</v>
          </cell>
          <cell r="F11" t="str">
            <v>ERZURUM</v>
          </cell>
          <cell r="G11">
            <v>1943</v>
          </cell>
          <cell r="H11">
            <v>2780</v>
          </cell>
          <cell r="I11">
            <v>2430</v>
          </cell>
          <cell r="J11">
            <v>2780</v>
          </cell>
        </row>
        <row r="12">
          <cell r="E12" t="str">
            <v>ELANUR ZAİM (YENİ)</v>
          </cell>
          <cell r="F12" t="str">
            <v>ERZİNCAN</v>
          </cell>
          <cell r="G12">
            <v>2479</v>
          </cell>
          <cell r="H12">
            <v>2312</v>
          </cell>
          <cell r="I12">
            <v>2179</v>
          </cell>
          <cell r="J12">
            <v>2479</v>
          </cell>
        </row>
        <row r="13">
          <cell r="E13" t="str">
            <v>HAVVA NUR DURDU (YENİ)</v>
          </cell>
          <cell r="F13" t="str">
            <v>AĞRI</v>
          </cell>
          <cell r="G13">
            <v>2351</v>
          </cell>
          <cell r="H13">
            <v>2252</v>
          </cell>
          <cell r="I13">
            <v>2243</v>
          </cell>
          <cell r="J13">
            <v>2351</v>
          </cell>
        </row>
        <row r="14">
          <cell r="E14" t="str">
            <v>AÇELYA KAHYA (YENİ)</v>
          </cell>
          <cell r="F14" t="str">
            <v>TRABZON</v>
          </cell>
          <cell r="G14">
            <v>2302</v>
          </cell>
          <cell r="H14">
            <v>800</v>
          </cell>
          <cell r="I14" t="str">
            <v>X</v>
          </cell>
          <cell r="J14">
            <v>2302</v>
          </cell>
        </row>
        <row r="15">
          <cell r="E15" t="str">
            <v>RABİA GÜNAYDIN (YENİ)</v>
          </cell>
          <cell r="F15" t="str">
            <v>KARS</v>
          </cell>
          <cell r="G15">
            <v>2252</v>
          </cell>
          <cell r="H15">
            <v>1929</v>
          </cell>
          <cell r="I15">
            <v>1909</v>
          </cell>
          <cell r="J15">
            <v>2252</v>
          </cell>
        </row>
        <row r="16">
          <cell r="E16" t="str">
            <v>HATİCE DEMİRTAŞ (YENİ)</v>
          </cell>
          <cell r="F16" t="str">
            <v>AĞRI</v>
          </cell>
          <cell r="G16">
            <v>1579</v>
          </cell>
          <cell r="H16">
            <v>1882</v>
          </cell>
          <cell r="I16">
            <v>2240</v>
          </cell>
          <cell r="J16">
            <v>2240</v>
          </cell>
        </row>
        <row r="17">
          <cell r="E17" t="str">
            <v>RÜMEYSA ÇİFTCİ (YENİ)</v>
          </cell>
          <cell r="F17" t="str">
            <v>KARS</v>
          </cell>
          <cell r="G17" t="str">
            <v>X</v>
          </cell>
          <cell r="H17">
            <v>2185</v>
          </cell>
          <cell r="I17" t="str">
            <v>X</v>
          </cell>
          <cell r="J17">
            <v>2185</v>
          </cell>
        </row>
        <row r="18">
          <cell r="E18" t="str">
            <v>ELANUR TAŞDEMİR (YENİ)</v>
          </cell>
          <cell r="F18" t="str">
            <v>ERZURUM</v>
          </cell>
          <cell r="G18">
            <v>1454</v>
          </cell>
          <cell r="H18">
            <v>1847</v>
          </cell>
          <cell r="I18">
            <v>2070</v>
          </cell>
          <cell r="J18">
            <v>2070</v>
          </cell>
        </row>
        <row r="19">
          <cell r="E19" t="str">
            <v>İLKNUR İNCE (YENİ)</v>
          </cell>
          <cell r="F19" t="str">
            <v>ERZURUM</v>
          </cell>
          <cell r="G19">
            <v>1620</v>
          </cell>
          <cell r="H19">
            <v>1794</v>
          </cell>
          <cell r="I19">
            <v>2050</v>
          </cell>
          <cell r="J19">
            <v>2050</v>
          </cell>
        </row>
        <row r="20">
          <cell r="E20" t="str">
            <v>YAPRAK ESEN (YENİ)</v>
          </cell>
          <cell r="F20" t="str">
            <v>ERZURUM</v>
          </cell>
          <cell r="G20">
            <v>2000</v>
          </cell>
          <cell r="H20">
            <v>1859</v>
          </cell>
          <cell r="I20">
            <v>1907</v>
          </cell>
          <cell r="J20">
            <v>2000</v>
          </cell>
        </row>
        <row r="21">
          <cell r="E21" t="str">
            <v>SEVDE BEGÜM ATAÇ (YENİ)</v>
          </cell>
          <cell r="F21" t="str">
            <v>SİVAS</v>
          </cell>
          <cell r="G21">
            <v>1730</v>
          </cell>
          <cell r="H21">
            <v>1635</v>
          </cell>
          <cell r="I21">
            <v>1849</v>
          </cell>
          <cell r="J21">
            <v>1849</v>
          </cell>
        </row>
        <row r="22">
          <cell r="E22" t="str">
            <v>MERVE ÇİFTÇİ (YENİ)</v>
          </cell>
          <cell r="F22" t="str">
            <v>AĞRI</v>
          </cell>
          <cell r="G22">
            <v>1650</v>
          </cell>
          <cell r="H22">
            <v>1740</v>
          </cell>
          <cell r="I22">
            <v>1730</v>
          </cell>
          <cell r="J22">
            <v>1740</v>
          </cell>
        </row>
        <row r="23">
          <cell r="E23" t="str">
            <v>ELİF SU ERDEMİR (YENİ)</v>
          </cell>
          <cell r="F23" t="str">
            <v>SİVAS</v>
          </cell>
          <cell r="G23">
            <v>1293</v>
          </cell>
          <cell r="H23">
            <v>1680</v>
          </cell>
          <cell r="I23">
            <v>1247</v>
          </cell>
          <cell r="J23">
            <v>1680</v>
          </cell>
        </row>
        <row r="24">
          <cell r="E24" t="str">
            <v>RABİA VURAL (YENİ)</v>
          </cell>
          <cell r="F24" t="str">
            <v>AĞRI</v>
          </cell>
          <cell r="G24">
            <v>1670</v>
          </cell>
          <cell r="H24" t="str">
            <v>X</v>
          </cell>
          <cell r="I24">
            <v>1300</v>
          </cell>
          <cell r="J24">
            <v>1670</v>
          </cell>
        </row>
        <row r="25">
          <cell r="E25" t="str">
            <v>NEHİR HACIOĞLU (YENİ)</v>
          </cell>
          <cell r="F25" t="str">
            <v>TRABZON</v>
          </cell>
          <cell r="G25">
            <v>1500</v>
          </cell>
          <cell r="H25" t="str">
            <v>X</v>
          </cell>
          <cell r="I25">
            <v>1225</v>
          </cell>
          <cell r="J25">
            <v>1500</v>
          </cell>
        </row>
        <row r="26">
          <cell r="E26" t="str">
            <v>AYŞEGÜL ÇAKIR (YENİ)</v>
          </cell>
          <cell r="F26" t="str">
            <v>TRABZON</v>
          </cell>
          <cell r="G26">
            <v>1003</v>
          </cell>
          <cell r="H26" t="str">
            <v>X</v>
          </cell>
          <cell r="I26" t="str">
            <v>X</v>
          </cell>
          <cell r="J26">
            <v>1003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</row>
        <row r="28">
          <cell r="E28" t="str">
            <v/>
          </cell>
          <cell r="F28" t="str">
            <v/>
          </cell>
          <cell r="J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</row>
        <row r="30">
          <cell r="E30" t="str">
            <v/>
          </cell>
          <cell r="F30" t="str">
            <v/>
          </cell>
          <cell r="J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</row>
        <row r="32">
          <cell r="E32" t="str">
            <v/>
          </cell>
          <cell r="F32" t="str">
            <v/>
          </cell>
          <cell r="J32">
            <v>0</v>
          </cell>
        </row>
        <row r="33">
          <cell r="E33" t="str">
            <v/>
          </cell>
          <cell r="F33" t="str">
            <v/>
          </cell>
          <cell r="J33">
            <v>0</v>
          </cell>
        </row>
        <row r="34">
          <cell r="E34" t="str">
            <v/>
          </cell>
          <cell r="F34" t="str">
            <v/>
          </cell>
          <cell r="J34">
            <v>0</v>
          </cell>
        </row>
        <row r="35">
          <cell r="E35" t="str">
            <v/>
          </cell>
          <cell r="F35" t="str">
            <v/>
          </cell>
          <cell r="J35">
            <v>0</v>
          </cell>
        </row>
        <row r="36">
          <cell r="E36" t="str">
            <v/>
          </cell>
          <cell r="F36" t="str">
            <v/>
          </cell>
          <cell r="J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</row>
        <row r="38">
          <cell r="E38" t="str">
            <v/>
          </cell>
          <cell r="F38" t="str">
            <v/>
          </cell>
          <cell r="J38">
            <v>0</v>
          </cell>
        </row>
        <row r="39">
          <cell r="E39" t="str">
            <v/>
          </cell>
          <cell r="F39" t="str">
            <v/>
          </cell>
          <cell r="J39">
            <v>0</v>
          </cell>
        </row>
        <row r="40">
          <cell r="E40" t="str">
            <v/>
          </cell>
          <cell r="F40" t="str">
            <v/>
          </cell>
          <cell r="J40">
            <v>0</v>
          </cell>
        </row>
        <row r="41">
          <cell r="E41" t="str">
            <v/>
          </cell>
          <cell r="F41" t="str">
            <v/>
          </cell>
          <cell r="J41">
            <v>0</v>
          </cell>
        </row>
        <row r="42">
          <cell r="E42" t="str">
            <v/>
          </cell>
          <cell r="F42" t="str">
            <v/>
          </cell>
          <cell r="J42">
            <v>0</v>
          </cell>
        </row>
        <row r="43">
          <cell r="E43" t="str">
            <v/>
          </cell>
          <cell r="F43" t="str">
            <v/>
          </cell>
          <cell r="J43">
            <v>0</v>
          </cell>
        </row>
        <row r="44">
          <cell r="E44" t="str">
            <v/>
          </cell>
          <cell r="F44" t="str">
            <v/>
          </cell>
          <cell r="J44">
            <v>0</v>
          </cell>
        </row>
        <row r="45">
          <cell r="E45" t="str">
            <v/>
          </cell>
          <cell r="F45" t="str">
            <v/>
          </cell>
          <cell r="J45">
            <v>0</v>
          </cell>
        </row>
        <row r="46">
          <cell r="E46" t="str">
            <v/>
          </cell>
          <cell r="F46" t="str">
            <v/>
          </cell>
          <cell r="J46">
            <v>0</v>
          </cell>
        </row>
        <row r="47">
          <cell r="E47" t="str">
            <v/>
          </cell>
          <cell r="F47" t="str">
            <v/>
          </cell>
          <cell r="J47">
            <v>0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EREN POLAT (YENİ)</v>
          </cell>
          <cell r="E8" t="str">
            <v>SİVAS</v>
          </cell>
          <cell r="F8">
            <v>986</v>
          </cell>
        </row>
        <row r="9">
          <cell r="D9" t="str">
            <v>UTKU USTA (YENİ)</v>
          </cell>
          <cell r="E9" t="str">
            <v>TRABZON</v>
          </cell>
          <cell r="F9">
            <v>994</v>
          </cell>
        </row>
        <row r="10">
          <cell r="D10" t="str">
            <v>MUHAMMET EREN BİNİCİ (YENİ)</v>
          </cell>
          <cell r="E10" t="str">
            <v>ERZURUM</v>
          </cell>
          <cell r="F10">
            <v>998</v>
          </cell>
        </row>
        <row r="11">
          <cell r="D11" t="str">
            <v>METİN AYAZ ŞAHİN (YENİ)</v>
          </cell>
          <cell r="E11" t="str">
            <v>SİVAS</v>
          </cell>
          <cell r="F11">
            <v>999</v>
          </cell>
        </row>
        <row r="12">
          <cell r="D12" t="str">
            <v>BERATCAN BALNİ (YENİ)</v>
          </cell>
          <cell r="E12" t="str">
            <v>ERZURUM</v>
          </cell>
          <cell r="F12">
            <v>1010</v>
          </cell>
        </row>
        <row r="13">
          <cell r="D13" t="str">
            <v>AZİZ EFE KILINÇ (YENİ)</v>
          </cell>
          <cell r="E13" t="str">
            <v>TRABZON</v>
          </cell>
          <cell r="F13">
            <v>1030</v>
          </cell>
        </row>
        <row r="14">
          <cell r="D14" t="str">
            <v>TUNCAY AYAN (YENİ)</v>
          </cell>
          <cell r="E14" t="str">
            <v>SİVAS</v>
          </cell>
          <cell r="F14">
            <v>1037</v>
          </cell>
        </row>
        <row r="15">
          <cell r="D15" t="str">
            <v>UĞUR AYDIN (YENİ)</v>
          </cell>
          <cell r="E15" t="str">
            <v>TRABZON</v>
          </cell>
          <cell r="F15">
            <v>1053</v>
          </cell>
        </row>
        <row r="16">
          <cell r="D16" t="str">
            <v>SEFA ÇAKMAK (YENİ)</v>
          </cell>
          <cell r="E16" t="str">
            <v>ERZURUM</v>
          </cell>
          <cell r="F16">
            <v>1070</v>
          </cell>
        </row>
        <row r="17">
          <cell r="D17" t="str">
            <v>AHMET EFE GÜZEL (YENİ)</v>
          </cell>
          <cell r="E17" t="str">
            <v>ERZURUM</v>
          </cell>
          <cell r="F17">
            <v>1102</v>
          </cell>
        </row>
      </sheetData>
      <sheetData sheetId="6">
        <row r="8">
          <cell r="D8" t="str">
            <v>MUHAMMED GÖKHAN ÖZCAN (YENİ)</v>
          </cell>
          <cell r="E8" t="str">
            <v>SİVAS</v>
          </cell>
          <cell r="F8">
            <v>1180</v>
          </cell>
          <cell r="G8">
            <v>54</v>
          </cell>
        </row>
        <row r="9">
          <cell r="D9" t="str">
            <v>ÖMER AYAĞ (YENİ)</v>
          </cell>
          <cell r="E9" t="str">
            <v>KARS</v>
          </cell>
          <cell r="F9">
            <v>1211</v>
          </cell>
          <cell r="G9">
            <v>47</v>
          </cell>
        </row>
        <row r="10">
          <cell r="D10" t="str">
            <v>EMRAH KAYA (YENİ)</v>
          </cell>
          <cell r="E10" t="str">
            <v>AĞRI</v>
          </cell>
          <cell r="F10">
            <v>1218</v>
          </cell>
          <cell r="G10">
            <v>46</v>
          </cell>
        </row>
        <row r="11">
          <cell r="D11" t="str">
            <v>BÜNYAMİN TURAN BİRDAL (YENİ)</v>
          </cell>
          <cell r="E11" t="str">
            <v>KARS</v>
          </cell>
          <cell r="F11">
            <v>1293</v>
          </cell>
          <cell r="G11">
            <v>31</v>
          </cell>
        </row>
        <row r="12">
          <cell r="D12" t="str">
            <v>DİYAR ASLAN (YENİ)</v>
          </cell>
          <cell r="E12" t="str">
            <v>AĞRI</v>
          </cell>
          <cell r="F12">
            <v>1357</v>
          </cell>
          <cell r="G12">
            <v>19</v>
          </cell>
        </row>
        <row r="13">
          <cell r="D13" t="str">
            <v>YUSUF AKTAŞ (YENİ)</v>
          </cell>
          <cell r="E13" t="str">
            <v>AĞRI</v>
          </cell>
          <cell r="F13">
            <v>1375</v>
          </cell>
          <cell r="G13">
            <v>17</v>
          </cell>
        </row>
        <row r="14">
          <cell r="D14" t="str">
            <v>MUHAMMED HAMZA İNCEKAYA (YENİ)</v>
          </cell>
          <cell r="E14" t="str">
            <v>AĞRI</v>
          </cell>
          <cell r="F14">
            <v>1393</v>
          </cell>
          <cell r="G14">
            <v>15</v>
          </cell>
        </row>
        <row r="15">
          <cell r="D15" t="str">
            <v>HARUN TEMEL (YENİ)</v>
          </cell>
          <cell r="E15" t="str">
            <v>AĞRI</v>
          </cell>
          <cell r="F15">
            <v>1410</v>
          </cell>
          <cell r="G15">
            <v>14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ÖMER AYAĞ (YENİ)</v>
          </cell>
          <cell r="F8" t="str">
            <v>KARS</v>
          </cell>
          <cell r="G8" t="str">
            <v>X</v>
          </cell>
          <cell r="H8">
            <v>397</v>
          </cell>
          <cell r="I8">
            <v>375</v>
          </cell>
          <cell r="J8">
            <v>397</v>
          </cell>
        </row>
        <row r="9">
          <cell r="E9" t="str">
            <v>UTKU USTA (YENİ)</v>
          </cell>
          <cell r="F9" t="str">
            <v>TRABZON</v>
          </cell>
          <cell r="G9">
            <v>358</v>
          </cell>
          <cell r="H9">
            <v>378</v>
          </cell>
          <cell r="I9" t="str">
            <v>X</v>
          </cell>
          <cell r="J9">
            <v>378</v>
          </cell>
        </row>
        <row r="10">
          <cell r="E10" t="str">
            <v>METİN AYAZ ŞAHİN (YENİ)</v>
          </cell>
          <cell r="F10" t="str">
            <v>SİVAS</v>
          </cell>
          <cell r="G10">
            <v>357</v>
          </cell>
          <cell r="H10">
            <v>374</v>
          </cell>
          <cell r="I10">
            <v>353</v>
          </cell>
          <cell r="J10">
            <v>374</v>
          </cell>
        </row>
        <row r="11">
          <cell r="E11" t="str">
            <v>MUHAMMED GÖKHAN ÖZCAN (YENİ)</v>
          </cell>
          <cell r="F11" t="str">
            <v>SİVAS</v>
          </cell>
          <cell r="G11">
            <v>365</v>
          </cell>
          <cell r="H11">
            <v>364</v>
          </cell>
          <cell r="I11" t="str">
            <v>X</v>
          </cell>
          <cell r="J11">
            <v>365</v>
          </cell>
        </row>
        <row r="12">
          <cell r="E12" t="str">
            <v>BERATCAN BALNİ (YENİ)</v>
          </cell>
          <cell r="F12" t="str">
            <v>ERZURUM</v>
          </cell>
          <cell r="G12">
            <v>362</v>
          </cell>
          <cell r="H12">
            <v>329</v>
          </cell>
          <cell r="I12">
            <v>347</v>
          </cell>
          <cell r="J12">
            <v>362</v>
          </cell>
        </row>
        <row r="13">
          <cell r="E13" t="str">
            <v>BÜNYAMİN TURAN BİRDAL (YENİ)</v>
          </cell>
          <cell r="F13" t="str">
            <v>KARS</v>
          </cell>
          <cell r="G13">
            <v>352</v>
          </cell>
          <cell r="H13" t="str">
            <v>X</v>
          </cell>
          <cell r="I13">
            <v>345</v>
          </cell>
          <cell r="J13">
            <v>352</v>
          </cell>
        </row>
        <row r="14">
          <cell r="E14" t="str">
            <v>EMRAH KAYA (YENİ)</v>
          </cell>
          <cell r="F14" t="str">
            <v>AĞRI</v>
          </cell>
          <cell r="G14">
            <v>345</v>
          </cell>
          <cell r="H14" t="str">
            <v>X</v>
          </cell>
          <cell r="I14">
            <v>339</v>
          </cell>
          <cell r="J14">
            <v>345</v>
          </cell>
        </row>
        <row r="15">
          <cell r="E15" t="str">
            <v>YUSUF AKTAŞ (YENİ)</v>
          </cell>
          <cell r="F15" t="str">
            <v>AĞRI</v>
          </cell>
          <cell r="G15">
            <v>333</v>
          </cell>
          <cell r="H15">
            <v>339</v>
          </cell>
          <cell r="I15">
            <v>337</v>
          </cell>
          <cell r="J15">
            <v>339</v>
          </cell>
        </row>
        <row r="16">
          <cell r="E16" t="str">
            <v>DİYAR ASLAN (YENİ)</v>
          </cell>
          <cell r="F16" t="str">
            <v>AĞRI</v>
          </cell>
          <cell r="G16">
            <v>338</v>
          </cell>
          <cell r="H16" t="str">
            <v>X</v>
          </cell>
          <cell r="I16" t="str">
            <v>X</v>
          </cell>
          <cell r="J16">
            <v>338</v>
          </cell>
        </row>
        <row r="17">
          <cell r="E17" t="str">
            <v>AHMET EREN POLAT (YENİ)</v>
          </cell>
          <cell r="F17" t="str">
            <v>SİVAS</v>
          </cell>
          <cell r="G17">
            <v>337</v>
          </cell>
          <cell r="H17">
            <v>306</v>
          </cell>
          <cell r="I17">
            <v>293</v>
          </cell>
          <cell r="J17">
            <v>337</v>
          </cell>
        </row>
        <row r="18">
          <cell r="E18" t="str">
            <v>AZİZ EFE KILINÇ (YENİ)</v>
          </cell>
          <cell r="F18" t="str">
            <v>TRABZON</v>
          </cell>
          <cell r="G18">
            <v>303</v>
          </cell>
          <cell r="H18">
            <v>334</v>
          </cell>
          <cell r="I18">
            <v>304</v>
          </cell>
          <cell r="J18">
            <v>334</v>
          </cell>
        </row>
        <row r="19">
          <cell r="E19" t="str">
            <v>MUHAMMET EREN BİNİCİ (YENİ)</v>
          </cell>
          <cell r="F19" t="str">
            <v>ERZURUM</v>
          </cell>
          <cell r="G19">
            <v>332</v>
          </cell>
          <cell r="H19">
            <v>309</v>
          </cell>
          <cell r="I19" t="str">
            <v>X</v>
          </cell>
          <cell r="J19">
            <v>332</v>
          </cell>
        </row>
        <row r="20">
          <cell r="E20" t="str">
            <v>TUNCAY AYAN (YENİ)</v>
          </cell>
          <cell r="F20" t="str">
            <v>SİVAS</v>
          </cell>
          <cell r="G20">
            <v>329</v>
          </cell>
          <cell r="H20">
            <v>330</v>
          </cell>
          <cell r="I20">
            <v>327</v>
          </cell>
          <cell r="J20">
            <v>330</v>
          </cell>
        </row>
        <row r="21">
          <cell r="E21" t="str">
            <v>SEFA ÇAKMAK (YENİ)</v>
          </cell>
          <cell r="F21" t="str">
            <v>ERZURUM</v>
          </cell>
          <cell r="G21">
            <v>325</v>
          </cell>
          <cell r="H21" t="str">
            <v>X</v>
          </cell>
          <cell r="I21">
            <v>322</v>
          </cell>
          <cell r="J21">
            <v>325</v>
          </cell>
        </row>
        <row r="22">
          <cell r="E22" t="str">
            <v>HARUN TEMEL (YENİ)</v>
          </cell>
          <cell r="F22" t="str">
            <v>AĞRI</v>
          </cell>
          <cell r="G22">
            <v>298</v>
          </cell>
          <cell r="H22" t="str">
            <v>X</v>
          </cell>
          <cell r="I22">
            <v>238</v>
          </cell>
          <cell r="J22">
            <v>298</v>
          </cell>
        </row>
        <row r="23">
          <cell r="E23" t="str">
            <v>UĞUR AYDIN (YENİ)</v>
          </cell>
          <cell r="F23" t="str">
            <v>TRABZON</v>
          </cell>
          <cell r="G23" t="str">
            <v>X</v>
          </cell>
          <cell r="H23">
            <v>280</v>
          </cell>
          <cell r="I23" t="str">
            <v>X</v>
          </cell>
          <cell r="J23">
            <v>280</v>
          </cell>
        </row>
        <row r="24">
          <cell r="E24" t="str">
            <v>MUHAMMED HAMZA İNCEKAYA (YENİ)</v>
          </cell>
          <cell r="F24" t="str">
            <v>AĞRI</v>
          </cell>
          <cell r="G24">
            <v>265</v>
          </cell>
          <cell r="H24">
            <v>259</v>
          </cell>
          <cell r="I24">
            <v>267</v>
          </cell>
          <cell r="J24">
            <v>267</v>
          </cell>
        </row>
        <row r="25">
          <cell r="E25" t="str">
            <v>AHMET EFE GÜZEL (YENİ)</v>
          </cell>
          <cell r="F25" t="str">
            <v>ERZURUM</v>
          </cell>
          <cell r="G25">
            <v>264</v>
          </cell>
          <cell r="H25" t="str">
            <v>X</v>
          </cell>
          <cell r="I25" t="str">
            <v>X</v>
          </cell>
          <cell r="J25">
            <v>264</v>
          </cell>
        </row>
        <row r="26">
          <cell r="E26" t="str">
            <v/>
          </cell>
          <cell r="F26" t="str">
            <v/>
          </cell>
          <cell r="J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</row>
        <row r="30">
          <cell r="E30" t="str">
            <v/>
          </cell>
          <cell r="F30" t="str">
            <v/>
          </cell>
          <cell r="J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</row>
        <row r="32">
          <cell r="E32" t="str">
            <v/>
          </cell>
          <cell r="F32" t="str">
            <v/>
          </cell>
          <cell r="J32">
            <v>0</v>
          </cell>
        </row>
        <row r="33">
          <cell r="E33" t="str">
            <v/>
          </cell>
          <cell r="F33" t="str">
            <v/>
          </cell>
          <cell r="J33">
            <v>0</v>
          </cell>
        </row>
        <row r="34">
          <cell r="E34" t="str">
            <v/>
          </cell>
          <cell r="F34" t="str">
            <v/>
          </cell>
          <cell r="J34">
            <v>0</v>
          </cell>
        </row>
        <row r="35">
          <cell r="E35" t="str">
            <v/>
          </cell>
          <cell r="F35" t="str">
            <v/>
          </cell>
          <cell r="J35">
            <v>0</v>
          </cell>
        </row>
        <row r="36">
          <cell r="E36" t="str">
            <v/>
          </cell>
          <cell r="F36" t="str">
            <v/>
          </cell>
          <cell r="J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</row>
        <row r="38">
          <cell r="E38" t="str">
            <v/>
          </cell>
          <cell r="F38" t="str">
            <v/>
          </cell>
          <cell r="J38">
            <v>0</v>
          </cell>
        </row>
        <row r="39">
          <cell r="E39" t="str">
            <v/>
          </cell>
          <cell r="F39" t="str">
            <v/>
          </cell>
          <cell r="J39">
            <v>0</v>
          </cell>
        </row>
        <row r="40">
          <cell r="E40" t="str">
            <v/>
          </cell>
          <cell r="F40" t="str">
            <v/>
          </cell>
          <cell r="J40">
            <v>0</v>
          </cell>
        </row>
        <row r="41">
          <cell r="E41" t="str">
            <v/>
          </cell>
          <cell r="F41" t="str">
            <v/>
          </cell>
          <cell r="J41">
            <v>0</v>
          </cell>
        </row>
        <row r="42">
          <cell r="E42" t="str">
            <v/>
          </cell>
          <cell r="F42" t="str">
            <v/>
          </cell>
          <cell r="J42">
            <v>0</v>
          </cell>
        </row>
        <row r="43">
          <cell r="E43" t="str">
            <v/>
          </cell>
          <cell r="F43" t="str">
            <v/>
          </cell>
          <cell r="J43">
            <v>0</v>
          </cell>
        </row>
        <row r="44">
          <cell r="E44" t="str">
            <v/>
          </cell>
          <cell r="F44" t="str">
            <v/>
          </cell>
          <cell r="J44">
            <v>0</v>
          </cell>
        </row>
        <row r="45">
          <cell r="E45" t="str">
            <v/>
          </cell>
          <cell r="F45" t="str">
            <v/>
          </cell>
          <cell r="J45">
            <v>0</v>
          </cell>
        </row>
        <row r="46">
          <cell r="E46" t="str">
            <v/>
          </cell>
          <cell r="F46" t="str">
            <v/>
          </cell>
          <cell r="J46">
            <v>0</v>
          </cell>
        </row>
        <row r="47">
          <cell r="E47" t="str">
            <v/>
          </cell>
          <cell r="F47" t="str">
            <v/>
          </cell>
          <cell r="J47">
            <v>0</v>
          </cell>
        </row>
        <row r="48">
          <cell r="E48" t="str">
            <v/>
          </cell>
          <cell r="F48" t="str">
            <v/>
          </cell>
          <cell r="J48">
            <v>0</v>
          </cell>
        </row>
        <row r="49">
          <cell r="E49" t="str">
            <v/>
          </cell>
          <cell r="F49" t="str">
            <v/>
          </cell>
          <cell r="J49">
            <v>0</v>
          </cell>
        </row>
        <row r="50">
          <cell r="E50" t="str">
            <v/>
          </cell>
          <cell r="F50" t="str">
            <v/>
          </cell>
          <cell r="J50">
            <v>0</v>
          </cell>
        </row>
        <row r="51">
          <cell r="E51" t="str">
            <v/>
          </cell>
          <cell r="F51" t="str">
            <v/>
          </cell>
          <cell r="J51">
            <v>0</v>
          </cell>
        </row>
        <row r="52">
          <cell r="E52" t="str">
            <v/>
          </cell>
          <cell r="F52" t="str">
            <v/>
          </cell>
          <cell r="J52">
            <v>0</v>
          </cell>
        </row>
        <row r="53">
          <cell r="E53" t="str">
            <v/>
          </cell>
          <cell r="F53" t="str">
            <v/>
          </cell>
          <cell r="J53">
            <v>0</v>
          </cell>
        </row>
        <row r="54">
          <cell r="J54" t="str">
            <v>Hakem</v>
          </cell>
        </row>
      </sheetData>
      <sheetData sheetId="8">
        <row r="8">
          <cell r="E8" t="str">
            <v/>
          </cell>
          <cell r="F8" t="str">
            <v/>
          </cell>
          <cell r="BP8" t="str">
            <v xml:space="preserve"> </v>
          </cell>
        </row>
        <row r="9">
          <cell r="E9" t="str">
            <v/>
          </cell>
          <cell r="F9" t="str">
            <v/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</v>
          </cell>
        </row>
        <row r="12">
          <cell r="E12" t="str">
            <v/>
          </cell>
          <cell r="F12" t="str">
            <v/>
          </cell>
          <cell r="BP12" t="str">
            <v xml:space="preserve"> </v>
          </cell>
        </row>
        <row r="13">
          <cell r="E13" t="str">
            <v/>
          </cell>
          <cell r="F13" t="str">
            <v/>
          </cell>
          <cell r="BP13" t="str">
            <v xml:space="preserve"> </v>
          </cell>
        </row>
        <row r="14">
          <cell r="E14" t="str">
            <v/>
          </cell>
          <cell r="F14" t="str">
            <v/>
          </cell>
          <cell r="BP14" t="str">
            <v xml:space="preserve"> </v>
          </cell>
        </row>
        <row r="15">
          <cell r="E15" t="str">
            <v/>
          </cell>
          <cell r="F15" t="str">
            <v/>
          </cell>
          <cell r="BP15" t="str">
            <v xml:space="preserve"> </v>
          </cell>
        </row>
        <row r="16">
          <cell r="E16" t="str">
            <v/>
          </cell>
          <cell r="F16" t="str">
            <v/>
          </cell>
          <cell r="BP16" t="str">
            <v xml:space="preserve"> </v>
          </cell>
        </row>
        <row r="17">
          <cell r="E17" t="str">
            <v/>
          </cell>
          <cell r="F17" t="str">
            <v/>
          </cell>
          <cell r="BP17" t="str">
            <v xml:space="preserve"> </v>
          </cell>
        </row>
        <row r="18">
          <cell r="E18" t="str">
            <v/>
          </cell>
          <cell r="F18" t="str">
            <v/>
          </cell>
          <cell r="BP18" t="str">
            <v xml:space="preserve"> </v>
          </cell>
        </row>
        <row r="19">
          <cell r="E19" t="str">
            <v/>
          </cell>
          <cell r="F19" t="str">
            <v/>
          </cell>
          <cell r="BP19" t="str">
            <v xml:space="preserve"> </v>
          </cell>
        </row>
        <row r="20">
          <cell r="E20" t="str">
            <v/>
          </cell>
          <cell r="F20" t="str">
            <v/>
          </cell>
          <cell r="BP20" t="str">
            <v xml:space="preserve"> </v>
          </cell>
        </row>
        <row r="21">
          <cell r="E21" t="str">
            <v/>
          </cell>
          <cell r="F21" t="str">
            <v/>
          </cell>
          <cell r="BP21" t="str">
            <v xml:space="preserve"> </v>
          </cell>
        </row>
        <row r="22">
          <cell r="E22" t="str">
            <v/>
          </cell>
          <cell r="F22" t="str">
            <v/>
          </cell>
          <cell r="BP22" t="str">
            <v xml:space="preserve"> </v>
          </cell>
        </row>
        <row r="23">
          <cell r="E23" t="str">
            <v/>
          </cell>
          <cell r="F23" t="str">
            <v/>
          </cell>
          <cell r="BP23" t="str">
            <v xml:space="preserve"> </v>
          </cell>
        </row>
        <row r="24">
          <cell r="E24" t="str">
            <v/>
          </cell>
          <cell r="F24" t="str">
            <v/>
          </cell>
          <cell r="BP24" t="str">
            <v xml:space="preserve"> </v>
          </cell>
        </row>
        <row r="25">
          <cell r="E25" t="str">
            <v/>
          </cell>
          <cell r="F25" t="str">
            <v/>
          </cell>
          <cell r="BP25" t="str">
            <v xml:space="preserve"> </v>
          </cell>
        </row>
        <row r="26">
          <cell r="E26" t="str">
            <v/>
          </cell>
          <cell r="F26" t="str">
            <v/>
          </cell>
          <cell r="BP26" t="str">
            <v xml:space="preserve"> </v>
          </cell>
        </row>
        <row r="27">
          <cell r="E27" t="str">
            <v/>
          </cell>
          <cell r="F27" t="str">
            <v/>
          </cell>
          <cell r="BP27" t="str">
            <v xml:space="preserve"> </v>
          </cell>
        </row>
        <row r="28">
          <cell r="E28" t="str">
            <v/>
          </cell>
          <cell r="F28" t="str">
            <v/>
          </cell>
          <cell r="BP28" t="str">
            <v xml:space="preserve"> </v>
          </cell>
        </row>
        <row r="29">
          <cell r="E29" t="str">
            <v/>
          </cell>
          <cell r="F29" t="str">
            <v/>
          </cell>
          <cell r="BP29" t="str">
            <v xml:space="preserve"> </v>
          </cell>
        </row>
        <row r="30">
          <cell r="E30" t="str">
            <v/>
          </cell>
          <cell r="F30" t="str">
            <v/>
          </cell>
          <cell r="BP30" t="str">
            <v xml:space="preserve"> </v>
          </cell>
        </row>
        <row r="31">
          <cell r="E31" t="str">
            <v/>
          </cell>
          <cell r="F31" t="str">
            <v/>
          </cell>
          <cell r="BP31" t="str">
            <v xml:space="preserve"> </v>
          </cell>
        </row>
        <row r="33">
          <cell r="BO33" t="str">
            <v>Hakem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0" refreshError="1"/>
      <sheetData sheetId="11">
        <row r="8">
          <cell r="E8" t="str">
            <v>AHMET EREN POLAT (YENİ)</v>
          </cell>
          <cell r="F8" t="str">
            <v>SİVAS</v>
          </cell>
          <cell r="G8">
            <v>4019</v>
          </cell>
          <cell r="H8">
            <v>3802</v>
          </cell>
          <cell r="I8">
            <v>4113</v>
          </cell>
          <cell r="J8">
            <v>4113</v>
          </cell>
        </row>
        <row r="9">
          <cell r="E9" t="str">
            <v>ÖMER AYAĞ (YENİ)</v>
          </cell>
          <cell r="F9" t="str">
            <v>KARS</v>
          </cell>
          <cell r="G9">
            <v>3743</v>
          </cell>
          <cell r="H9">
            <v>3835</v>
          </cell>
          <cell r="I9">
            <v>3956</v>
          </cell>
          <cell r="J9">
            <v>3956</v>
          </cell>
        </row>
        <row r="10">
          <cell r="E10" t="str">
            <v>UĞUR AYDIN (YENİ)</v>
          </cell>
          <cell r="F10" t="str">
            <v>TRABZON</v>
          </cell>
          <cell r="G10">
            <v>3920</v>
          </cell>
          <cell r="H10" t="str">
            <v>X</v>
          </cell>
          <cell r="I10">
            <v>3920</v>
          </cell>
          <cell r="J10">
            <v>3920</v>
          </cell>
        </row>
        <row r="11">
          <cell r="E11" t="str">
            <v>YUSUF AKTAŞ (YENİ)</v>
          </cell>
          <cell r="F11" t="str">
            <v>AĞRI</v>
          </cell>
          <cell r="G11">
            <v>3070</v>
          </cell>
          <cell r="H11" t="str">
            <v>X</v>
          </cell>
          <cell r="I11">
            <v>3635</v>
          </cell>
          <cell r="J11">
            <v>3635</v>
          </cell>
        </row>
        <row r="12">
          <cell r="E12" t="str">
            <v>BERATCAN BALNİ (YENİ)</v>
          </cell>
          <cell r="F12" t="str">
            <v>ERZURUM</v>
          </cell>
          <cell r="G12">
            <v>3624</v>
          </cell>
          <cell r="H12">
            <v>3361</v>
          </cell>
          <cell r="I12">
            <v>3490</v>
          </cell>
          <cell r="J12">
            <v>3624</v>
          </cell>
        </row>
        <row r="13">
          <cell r="E13" t="str">
            <v>HARUN TEMEL (YENİ)</v>
          </cell>
          <cell r="F13" t="str">
            <v>AĞRI</v>
          </cell>
          <cell r="G13">
            <v>3620</v>
          </cell>
          <cell r="H13">
            <v>3300</v>
          </cell>
          <cell r="I13">
            <v>3523</v>
          </cell>
          <cell r="J13">
            <v>3620</v>
          </cell>
        </row>
        <row r="14">
          <cell r="E14" t="str">
            <v>AZİZ EFE KILINÇ (YENİ)</v>
          </cell>
          <cell r="F14" t="str">
            <v>TRABZON</v>
          </cell>
          <cell r="G14">
            <v>2486</v>
          </cell>
          <cell r="H14">
            <v>3458</v>
          </cell>
          <cell r="I14">
            <v>3615</v>
          </cell>
          <cell r="J14">
            <v>3615</v>
          </cell>
        </row>
        <row r="15">
          <cell r="E15" t="str">
            <v>MUHAMMED GÖKHAN ÖZCAN (YENİ)</v>
          </cell>
          <cell r="F15" t="str">
            <v>SİVAS</v>
          </cell>
          <cell r="G15">
            <v>3210</v>
          </cell>
          <cell r="H15">
            <v>3185</v>
          </cell>
          <cell r="I15">
            <v>3420</v>
          </cell>
          <cell r="J15">
            <v>3420</v>
          </cell>
        </row>
        <row r="16">
          <cell r="E16" t="str">
            <v>BÜNYAMİN TURAN BİRDAL (YENİ)</v>
          </cell>
          <cell r="F16" t="str">
            <v>KARS</v>
          </cell>
          <cell r="G16">
            <v>2840</v>
          </cell>
          <cell r="H16">
            <v>2730</v>
          </cell>
          <cell r="I16">
            <v>3375</v>
          </cell>
          <cell r="J16">
            <v>3375</v>
          </cell>
        </row>
        <row r="17">
          <cell r="E17" t="str">
            <v>MUHAMMET EREN BİNİCİ (YENİ)</v>
          </cell>
          <cell r="F17" t="str">
            <v>ERZURUM</v>
          </cell>
          <cell r="G17">
            <v>3355</v>
          </cell>
          <cell r="H17">
            <v>3262</v>
          </cell>
          <cell r="I17">
            <v>3249</v>
          </cell>
          <cell r="J17">
            <v>3355</v>
          </cell>
        </row>
        <row r="18">
          <cell r="E18" t="str">
            <v>UTKU USTA (YENİ)</v>
          </cell>
          <cell r="F18" t="str">
            <v>TRABZON</v>
          </cell>
          <cell r="G18">
            <v>3335</v>
          </cell>
          <cell r="H18">
            <v>2774</v>
          </cell>
          <cell r="I18">
            <v>3200</v>
          </cell>
          <cell r="J18">
            <v>3335</v>
          </cell>
        </row>
        <row r="19">
          <cell r="E19" t="str">
            <v>MUHAMMED HAMZA İNCEKAYA (YENİ)</v>
          </cell>
          <cell r="F19" t="str">
            <v>AĞRI</v>
          </cell>
          <cell r="G19">
            <v>3189</v>
          </cell>
          <cell r="H19">
            <v>2932</v>
          </cell>
          <cell r="I19">
            <v>3310</v>
          </cell>
          <cell r="J19">
            <v>3310</v>
          </cell>
        </row>
        <row r="20">
          <cell r="E20" t="str">
            <v>EMRAH KAYA (YENİ)</v>
          </cell>
          <cell r="F20" t="str">
            <v>AĞRI</v>
          </cell>
          <cell r="G20" t="str">
            <v>X</v>
          </cell>
          <cell r="H20">
            <v>3306</v>
          </cell>
          <cell r="I20">
            <v>3160</v>
          </cell>
          <cell r="J20">
            <v>3306</v>
          </cell>
        </row>
        <row r="21">
          <cell r="E21" t="str">
            <v>TUNCAY AYAN (YENİ)</v>
          </cell>
          <cell r="F21" t="str">
            <v>SİVAS</v>
          </cell>
          <cell r="G21">
            <v>3110</v>
          </cell>
          <cell r="H21">
            <v>3041</v>
          </cell>
          <cell r="I21">
            <v>3132</v>
          </cell>
          <cell r="J21">
            <v>3132</v>
          </cell>
        </row>
        <row r="22">
          <cell r="E22" t="str">
            <v>SEFA ÇAKMAK (YENİ)</v>
          </cell>
          <cell r="F22" t="str">
            <v>ERZURUM</v>
          </cell>
          <cell r="G22">
            <v>2793</v>
          </cell>
          <cell r="H22">
            <v>2882</v>
          </cell>
          <cell r="I22">
            <v>3035</v>
          </cell>
          <cell r="J22">
            <v>3035</v>
          </cell>
        </row>
        <row r="23">
          <cell r="E23" t="str">
            <v>DİYAR ASLAN (YENİ)</v>
          </cell>
          <cell r="F23" t="str">
            <v>AĞRI</v>
          </cell>
          <cell r="G23">
            <v>2909</v>
          </cell>
          <cell r="H23">
            <v>2775</v>
          </cell>
          <cell r="I23">
            <v>2820</v>
          </cell>
          <cell r="J23">
            <v>2909</v>
          </cell>
        </row>
        <row r="24">
          <cell r="E24" t="str">
            <v>METİN AYAZ ŞAHİN (YENİ)</v>
          </cell>
          <cell r="F24" t="str">
            <v>SİVAS</v>
          </cell>
          <cell r="G24">
            <v>2422</v>
          </cell>
          <cell r="H24">
            <v>2853</v>
          </cell>
          <cell r="I24">
            <v>2302</v>
          </cell>
          <cell r="J24">
            <v>2853</v>
          </cell>
        </row>
        <row r="25">
          <cell r="E25" t="str">
            <v>AHMET EFE GÜZEL (YENİ)</v>
          </cell>
          <cell r="F25" t="str">
            <v>ERZURUM</v>
          </cell>
          <cell r="G25">
            <v>2400</v>
          </cell>
          <cell r="H25">
            <v>2430</v>
          </cell>
          <cell r="I25">
            <v>2241</v>
          </cell>
          <cell r="J25">
            <v>2430</v>
          </cell>
        </row>
        <row r="26">
          <cell r="E26" t="str">
            <v/>
          </cell>
          <cell r="F26" t="str">
            <v/>
          </cell>
          <cell r="J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</row>
        <row r="30">
          <cell r="E30" t="str">
            <v/>
          </cell>
          <cell r="F30" t="str">
            <v/>
          </cell>
          <cell r="J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</row>
        <row r="32">
          <cell r="E32" t="str">
            <v/>
          </cell>
          <cell r="F32" t="str">
            <v/>
          </cell>
          <cell r="J32">
            <v>0</v>
          </cell>
        </row>
        <row r="33">
          <cell r="E33" t="str">
            <v/>
          </cell>
          <cell r="F33" t="str">
            <v/>
          </cell>
          <cell r="J33">
            <v>0</v>
          </cell>
        </row>
        <row r="34">
          <cell r="E34" t="str">
            <v/>
          </cell>
          <cell r="F34" t="str">
            <v/>
          </cell>
          <cell r="J34">
            <v>0</v>
          </cell>
        </row>
        <row r="35">
          <cell r="E35" t="str">
            <v/>
          </cell>
          <cell r="F35" t="str">
            <v/>
          </cell>
          <cell r="J35">
            <v>0</v>
          </cell>
        </row>
        <row r="36">
          <cell r="E36" t="str">
            <v/>
          </cell>
          <cell r="F36" t="str">
            <v/>
          </cell>
          <cell r="J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</row>
        <row r="38">
          <cell r="E38" t="str">
            <v/>
          </cell>
          <cell r="F38" t="str">
            <v/>
          </cell>
          <cell r="J38">
            <v>0</v>
          </cell>
        </row>
        <row r="39">
          <cell r="E39" t="str">
            <v/>
          </cell>
          <cell r="F39" t="str">
            <v/>
          </cell>
          <cell r="J39">
            <v>0</v>
          </cell>
        </row>
        <row r="40">
          <cell r="E40" t="str">
            <v/>
          </cell>
          <cell r="F40" t="str">
            <v/>
          </cell>
          <cell r="J40">
            <v>0</v>
          </cell>
        </row>
        <row r="41">
          <cell r="E41" t="str">
            <v/>
          </cell>
          <cell r="F41" t="str">
            <v/>
          </cell>
          <cell r="J41">
            <v>0</v>
          </cell>
        </row>
        <row r="42">
          <cell r="E42" t="str">
            <v/>
          </cell>
          <cell r="F42" t="str">
            <v/>
          </cell>
          <cell r="J42">
            <v>0</v>
          </cell>
        </row>
        <row r="43">
          <cell r="E43" t="str">
            <v/>
          </cell>
          <cell r="F43" t="str">
            <v/>
          </cell>
          <cell r="J43">
            <v>0</v>
          </cell>
        </row>
        <row r="44">
          <cell r="E44" t="str">
            <v/>
          </cell>
          <cell r="F44" t="str">
            <v/>
          </cell>
          <cell r="J44">
            <v>0</v>
          </cell>
        </row>
        <row r="45">
          <cell r="E45" t="str">
            <v/>
          </cell>
          <cell r="F45" t="str">
            <v/>
          </cell>
          <cell r="J45">
            <v>0</v>
          </cell>
        </row>
        <row r="46">
          <cell r="E46" t="str">
            <v/>
          </cell>
          <cell r="F46" t="str">
            <v/>
          </cell>
          <cell r="J46">
            <v>0</v>
          </cell>
        </row>
        <row r="47">
          <cell r="E47" t="str">
            <v/>
          </cell>
          <cell r="F47" t="str">
            <v/>
          </cell>
          <cell r="J47">
            <v>0</v>
          </cell>
        </row>
        <row r="48">
          <cell r="E48" t="str">
            <v/>
          </cell>
          <cell r="F48" t="str">
            <v/>
          </cell>
          <cell r="J48">
            <v>0</v>
          </cell>
        </row>
        <row r="49">
          <cell r="E49" t="str">
            <v/>
          </cell>
          <cell r="F49" t="str">
            <v/>
          </cell>
          <cell r="J49">
            <v>0</v>
          </cell>
        </row>
        <row r="50">
          <cell r="E50" t="str">
            <v/>
          </cell>
          <cell r="F50" t="str">
            <v/>
          </cell>
          <cell r="J50">
            <v>0</v>
          </cell>
        </row>
        <row r="51">
          <cell r="E51" t="str">
            <v/>
          </cell>
          <cell r="F51" t="str">
            <v/>
          </cell>
          <cell r="J51">
            <v>0</v>
          </cell>
        </row>
        <row r="52">
          <cell r="E52" t="str">
            <v/>
          </cell>
          <cell r="F52" t="str">
            <v/>
          </cell>
          <cell r="J52">
            <v>0</v>
          </cell>
        </row>
        <row r="53">
          <cell r="E53" t="str">
            <v/>
          </cell>
          <cell r="F53" t="str">
            <v/>
          </cell>
          <cell r="J53">
            <v>0</v>
          </cell>
        </row>
        <row r="54">
          <cell r="E54" t="str">
            <v/>
          </cell>
          <cell r="F54" t="str">
            <v/>
          </cell>
          <cell r="J54">
            <v>0</v>
          </cell>
        </row>
        <row r="55">
          <cell r="E55" t="str">
            <v/>
          </cell>
          <cell r="F55" t="str">
            <v/>
          </cell>
          <cell r="J55">
            <v>0</v>
          </cell>
        </row>
        <row r="56">
          <cell r="E56" t="str">
            <v/>
          </cell>
          <cell r="F56" t="str">
            <v/>
          </cell>
          <cell r="J56">
            <v>0</v>
          </cell>
        </row>
        <row r="57">
          <cell r="E57" t="str">
            <v/>
          </cell>
          <cell r="F57" t="str">
            <v/>
          </cell>
          <cell r="J57">
            <v>0</v>
          </cell>
        </row>
        <row r="58">
          <cell r="E58" t="str">
            <v/>
          </cell>
          <cell r="F58" t="str">
            <v/>
          </cell>
          <cell r="J58">
            <v>0</v>
          </cell>
        </row>
        <row r="59">
          <cell r="E59" t="str">
            <v/>
          </cell>
          <cell r="F59" t="str">
            <v/>
          </cell>
          <cell r="J59">
            <v>0</v>
          </cell>
        </row>
        <row r="60">
          <cell r="E60" t="str">
            <v/>
          </cell>
          <cell r="F60" t="str">
            <v/>
          </cell>
          <cell r="J60">
            <v>0</v>
          </cell>
        </row>
        <row r="61">
          <cell r="E61" t="str">
            <v/>
          </cell>
          <cell r="F61" t="str">
            <v/>
          </cell>
          <cell r="J61">
            <v>0</v>
          </cell>
        </row>
        <row r="62">
          <cell r="J62" t="str">
            <v>Hakem</v>
          </cell>
        </row>
      </sheetData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Sonuçlar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Gülle"/>
      <sheetName val="Puanlar"/>
      <sheetName val="2.Gün Start Listesi "/>
      <sheetName val="80m.Eng"/>
      <sheetName val="1500m."/>
      <sheetName val="Cirit"/>
      <sheetName val="Yüksek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FATMA NUR KILINÇ</v>
          </cell>
          <cell r="E8" t="str">
            <v>TRABZON</v>
          </cell>
          <cell r="F8">
            <v>877</v>
          </cell>
          <cell r="G8">
            <v>84</v>
          </cell>
        </row>
        <row r="9">
          <cell r="D9" t="str">
            <v>EDANUR BIYIKLI (YENİ)</v>
          </cell>
          <cell r="E9" t="str">
            <v>TRABZON</v>
          </cell>
          <cell r="F9">
            <v>912</v>
          </cell>
          <cell r="G9">
            <v>77</v>
          </cell>
        </row>
        <row r="10">
          <cell r="D10" t="str">
            <v>REYYAN SENA AKÇA</v>
          </cell>
          <cell r="E10" t="str">
            <v>SİVAS</v>
          </cell>
          <cell r="F10">
            <v>915</v>
          </cell>
          <cell r="G10">
            <v>77</v>
          </cell>
        </row>
        <row r="11">
          <cell r="D11" t="str">
            <v>BESTE ÖZDEMİR</v>
          </cell>
          <cell r="E11" t="str">
            <v>SİVAS</v>
          </cell>
          <cell r="F11">
            <v>930</v>
          </cell>
          <cell r="G11">
            <v>74</v>
          </cell>
        </row>
        <row r="12">
          <cell r="D12" t="str">
            <v>EYLEM CANPOLAT (YENİ)</v>
          </cell>
          <cell r="E12" t="str">
            <v>ERZURUM</v>
          </cell>
          <cell r="F12">
            <v>945</v>
          </cell>
          <cell r="G12">
            <v>71</v>
          </cell>
        </row>
        <row r="13">
          <cell r="D13" t="str">
            <v>EVİN AYAĞ (YENİ)</v>
          </cell>
          <cell r="E13" t="str">
            <v>KARS</v>
          </cell>
          <cell r="F13">
            <v>996</v>
          </cell>
          <cell r="G13">
            <v>60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FATMA ÇETREZ (YENİ)</v>
          </cell>
          <cell r="E8" t="str">
            <v>AĞRI</v>
          </cell>
          <cell r="F8">
            <v>1223</v>
          </cell>
          <cell r="G8">
            <v>63</v>
          </cell>
        </row>
        <row r="9">
          <cell r="D9" t="str">
            <v>ELİF NAZ AKBAL (YENİ)</v>
          </cell>
          <cell r="E9" t="str">
            <v>SİVAS</v>
          </cell>
          <cell r="F9">
            <v>1243</v>
          </cell>
          <cell r="G9">
            <v>59</v>
          </cell>
        </row>
        <row r="10">
          <cell r="D10" t="str">
            <v>EMİNE YAREN YILDIZELİ (YENİ)</v>
          </cell>
          <cell r="E10" t="str">
            <v>SİVAS</v>
          </cell>
          <cell r="F10">
            <v>1331</v>
          </cell>
          <cell r="G10">
            <v>41</v>
          </cell>
        </row>
        <row r="11">
          <cell r="D11" t="str">
            <v>EZGİ MENGEŞ (YENİ)</v>
          </cell>
          <cell r="E11" t="str">
            <v>AĞRI</v>
          </cell>
          <cell r="F11">
            <v>1347</v>
          </cell>
          <cell r="G11">
            <v>38</v>
          </cell>
        </row>
        <row r="12">
          <cell r="D12" t="str">
            <v>EBRU ALTAY (YENİ)</v>
          </cell>
          <cell r="E12" t="str">
            <v>AĞRI</v>
          </cell>
          <cell r="F12">
            <v>1454</v>
          </cell>
          <cell r="G12">
            <v>19</v>
          </cell>
        </row>
        <row r="13">
          <cell r="G13" t="str">
            <v xml:space="preserve">    </v>
          </cell>
        </row>
        <row r="14">
          <cell r="G14" t="str">
            <v xml:space="preserve"> </v>
          </cell>
        </row>
        <row r="15">
          <cell r="G15" t="str">
            <v xml:space="preserve">    </v>
          </cell>
        </row>
        <row r="16">
          <cell r="G16" t="str">
            <v xml:space="preserve"> 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DİLANUR ARAS</v>
          </cell>
          <cell r="E8" t="str">
            <v>KARS</v>
          </cell>
          <cell r="F8">
            <v>25429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ELİF NAZ AKBAL (YENİ)</v>
          </cell>
          <cell r="F8" t="str">
            <v>SİVAS</v>
          </cell>
          <cell r="G8">
            <v>395</v>
          </cell>
          <cell r="H8">
            <v>370</v>
          </cell>
          <cell r="I8">
            <v>418</v>
          </cell>
          <cell r="K8">
            <v>418</v>
          </cell>
          <cell r="L8">
            <v>59</v>
          </cell>
        </row>
        <row r="9">
          <cell r="E9" t="str">
            <v>EDANUR BIYIKLI (YENİ)</v>
          </cell>
          <cell r="F9" t="str">
            <v>TRABZON</v>
          </cell>
          <cell r="G9">
            <v>384</v>
          </cell>
          <cell r="H9">
            <v>380</v>
          </cell>
          <cell r="I9">
            <v>410</v>
          </cell>
          <cell r="K9">
            <v>410</v>
          </cell>
          <cell r="L9">
            <v>57</v>
          </cell>
        </row>
        <row r="10">
          <cell r="E10" t="str">
            <v>FATMA ÇETREZ (YENİ)</v>
          </cell>
          <cell r="F10" t="str">
            <v>AĞRI</v>
          </cell>
          <cell r="G10">
            <v>328</v>
          </cell>
          <cell r="H10">
            <v>367</v>
          </cell>
          <cell r="I10">
            <v>387</v>
          </cell>
          <cell r="K10">
            <v>387</v>
          </cell>
          <cell r="L10">
            <v>50</v>
          </cell>
        </row>
        <row r="11">
          <cell r="E11" t="str">
            <v>REYYAN SENA AKÇA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386</v>
          </cell>
          <cell r="K11">
            <v>386</v>
          </cell>
          <cell r="L11">
            <v>50</v>
          </cell>
        </row>
        <row r="12">
          <cell r="E12" t="str">
            <v>BESTE ÖZDEMİR</v>
          </cell>
          <cell r="F12" t="str">
            <v>SİVAS</v>
          </cell>
          <cell r="G12">
            <v>360</v>
          </cell>
          <cell r="H12">
            <v>363</v>
          </cell>
          <cell r="I12">
            <v>362</v>
          </cell>
          <cell r="K12">
            <v>363</v>
          </cell>
          <cell r="L12">
            <v>43</v>
          </cell>
        </row>
        <row r="13">
          <cell r="E13" t="str">
            <v>EZGİ MENGEŞ (YENİ)</v>
          </cell>
          <cell r="F13" t="str">
            <v>AĞRI</v>
          </cell>
          <cell r="G13" t="str">
            <v>X</v>
          </cell>
          <cell r="H13">
            <v>350</v>
          </cell>
          <cell r="I13">
            <v>360</v>
          </cell>
          <cell r="K13">
            <v>360</v>
          </cell>
          <cell r="L13">
            <v>42</v>
          </cell>
        </row>
        <row r="14">
          <cell r="E14" t="str">
            <v>DİLANUR ARAS</v>
          </cell>
          <cell r="F14" t="str">
            <v>KARS</v>
          </cell>
          <cell r="G14">
            <v>352</v>
          </cell>
          <cell r="H14">
            <v>334</v>
          </cell>
          <cell r="I14">
            <v>334</v>
          </cell>
          <cell r="K14">
            <v>352</v>
          </cell>
          <cell r="L14">
            <v>39</v>
          </cell>
        </row>
        <row r="15">
          <cell r="E15" t="str">
            <v>EVİN AYAĞ (YENİ)</v>
          </cell>
          <cell r="F15" t="str">
            <v>KARS</v>
          </cell>
          <cell r="G15">
            <v>330</v>
          </cell>
          <cell r="H15">
            <v>270</v>
          </cell>
          <cell r="I15">
            <v>320</v>
          </cell>
          <cell r="K15">
            <v>330</v>
          </cell>
          <cell r="L15">
            <v>32</v>
          </cell>
        </row>
        <row r="16">
          <cell r="E16" t="str">
            <v>EMİNE YAREN YILDIZELİ (YENİ)</v>
          </cell>
          <cell r="F16" t="str">
            <v>SİVAS</v>
          </cell>
          <cell r="G16">
            <v>319</v>
          </cell>
          <cell r="H16" t="str">
            <v>X</v>
          </cell>
          <cell r="I16">
            <v>323</v>
          </cell>
          <cell r="K16">
            <v>323</v>
          </cell>
          <cell r="L16">
            <v>29</v>
          </cell>
        </row>
        <row r="17">
          <cell r="E17" t="str">
            <v>EYLEM CANPOLAT (YENİ)</v>
          </cell>
          <cell r="F17" t="str">
            <v>ERZURUM</v>
          </cell>
          <cell r="G17">
            <v>270</v>
          </cell>
          <cell r="H17">
            <v>250</v>
          </cell>
          <cell r="I17">
            <v>317</v>
          </cell>
          <cell r="K17">
            <v>317</v>
          </cell>
          <cell r="L17">
            <v>27</v>
          </cell>
        </row>
        <row r="18">
          <cell r="E18" t="str">
            <v>EBRU ALTAY (YENİ)</v>
          </cell>
          <cell r="F18" t="str">
            <v>AĞRI</v>
          </cell>
          <cell r="G18" t="str">
            <v>X</v>
          </cell>
          <cell r="H18">
            <v>298</v>
          </cell>
          <cell r="I18">
            <v>297</v>
          </cell>
          <cell r="K18">
            <v>298</v>
          </cell>
          <cell r="L18">
            <v>21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FATMA NUR KILINÇ</v>
          </cell>
          <cell r="F8" t="str">
            <v>TRABZON</v>
          </cell>
          <cell r="G8">
            <v>707</v>
          </cell>
          <cell r="H8">
            <v>757</v>
          </cell>
          <cell r="I8">
            <v>647</v>
          </cell>
          <cell r="K8">
            <v>757</v>
          </cell>
          <cell r="L8">
            <v>57</v>
          </cell>
        </row>
        <row r="9">
          <cell r="E9" t="str">
            <v>FATMA ÇETREZ (YENİ)</v>
          </cell>
          <cell r="F9" t="str">
            <v>AĞRI</v>
          </cell>
          <cell r="G9" t="str">
            <v>X</v>
          </cell>
          <cell r="H9">
            <v>563</v>
          </cell>
          <cell r="I9">
            <v>678</v>
          </cell>
          <cell r="K9">
            <v>678</v>
          </cell>
          <cell r="L9">
            <v>51</v>
          </cell>
        </row>
        <row r="10">
          <cell r="E10" t="str">
            <v>EBRU ALTAY (YENİ)</v>
          </cell>
          <cell r="F10" t="str">
            <v>AĞRI</v>
          </cell>
          <cell r="G10">
            <v>611</v>
          </cell>
          <cell r="H10">
            <v>610</v>
          </cell>
          <cell r="I10">
            <v>636</v>
          </cell>
          <cell r="K10">
            <v>636</v>
          </cell>
          <cell r="L10">
            <v>49</v>
          </cell>
        </row>
        <row r="11">
          <cell r="E11" t="str">
            <v>EZGİ MENGEŞ (YENİ)</v>
          </cell>
          <cell r="F11" t="str">
            <v>AĞRI</v>
          </cell>
          <cell r="G11">
            <v>547</v>
          </cell>
          <cell r="H11">
            <v>608</v>
          </cell>
          <cell r="I11">
            <v>571</v>
          </cell>
          <cell r="K11">
            <v>608</v>
          </cell>
          <cell r="L11">
            <v>47</v>
          </cell>
        </row>
        <row r="12">
          <cell r="E12" t="str">
            <v>DİLANUR ARAS</v>
          </cell>
          <cell r="F12" t="str">
            <v>KARS</v>
          </cell>
          <cell r="G12">
            <v>605</v>
          </cell>
          <cell r="H12">
            <v>520</v>
          </cell>
          <cell r="I12" t="str">
            <v>X</v>
          </cell>
          <cell r="K12">
            <v>605</v>
          </cell>
          <cell r="L12">
            <v>47</v>
          </cell>
        </row>
        <row r="13">
          <cell r="E13" t="str">
            <v>EYLEM CANPOLAT (YENİ)</v>
          </cell>
          <cell r="F13" t="str">
            <v>ERZURUM</v>
          </cell>
          <cell r="G13" t="str">
            <v>X</v>
          </cell>
          <cell r="H13">
            <v>562</v>
          </cell>
          <cell r="I13">
            <v>575</v>
          </cell>
          <cell r="K13">
            <v>575</v>
          </cell>
          <cell r="L13">
            <v>45</v>
          </cell>
        </row>
        <row r="14">
          <cell r="E14" t="str">
            <v>BESTE ÖZDEMİR</v>
          </cell>
          <cell r="F14" t="str">
            <v>SİVAS</v>
          </cell>
          <cell r="G14">
            <v>549</v>
          </cell>
          <cell r="H14">
            <v>435</v>
          </cell>
          <cell r="I14">
            <v>370</v>
          </cell>
          <cell r="K14">
            <v>549</v>
          </cell>
          <cell r="L14">
            <v>43</v>
          </cell>
        </row>
        <row r="15">
          <cell r="E15" t="str">
            <v>EVİN AYAĞ (YENİ)</v>
          </cell>
          <cell r="F15" t="str">
            <v>KARS</v>
          </cell>
          <cell r="G15">
            <v>525</v>
          </cell>
          <cell r="H15">
            <v>527</v>
          </cell>
          <cell r="I15">
            <v>525</v>
          </cell>
          <cell r="K15">
            <v>527</v>
          </cell>
          <cell r="L15">
            <v>41</v>
          </cell>
        </row>
        <row r="16">
          <cell r="E16" t="str">
            <v>EDANUR BIYIKLI (YENİ)</v>
          </cell>
          <cell r="F16" t="str">
            <v>TRABZON</v>
          </cell>
          <cell r="G16">
            <v>517</v>
          </cell>
          <cell r="H16">
            <v>489</v>
          </cell>
          <cell r="I16">
            <v>494</v>
          </cell>
          <cell r="K16">
            <v>517</v>
          </cell>
          <cell r="L16">
            <v>41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9" refreshError="1"/>
      <sheetData sheetId="10" refreshError="1"/>
      <sheetData sheetId="11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3">
        <row r="8">
          <cell r="E8" t="str">
            <v>EMİNE YAREN YILDIZELİ (YENİ)</v>
          </cell>
          <cell r="F8" t="str">
            <v>SİVAS</v>
          </cell>
          <cell r="G8">
            <v>1796</v>
          </cell>
          <cell r="H8">
            <v>1805</v>
          </cell>
          <cell r="I8">
            <v>1483</v>
          </cell>
          <cell r="K8">
            <v>1805</v>
          </cell>
          <cell r="L8">
            <v>49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4">
        <row r="8">
          <cell r="E8" t="str">
            <v>FATMA NUR KILINÇ</v>
          </cell>
          <cell r="F8" t="str">
            <v>TRABZON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-</v>
          </cell>
          <cell r="O8" t="str">
            <v>-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XXX</v>
          </cell>
          <cell r="AG8">
            <v>147</v>
          </cell>
          <cell r="AH8">
            <v>72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5">
        <row r="8">
          <cell r="E8" t="str">
            <v>ELİF NAZ AKBAL (YENİ)</v>
          </cell>
          <cell r="F8" t="str">
            <v>SİVAS</v>
          </cell>
          <cell r="G8">
            <v>1141</v>
          </cell>
          <cell r="H8">
            <v>1364</v>
          </cell>
          <cell r="I8">
            <v>1397</v>
          </cell>
          <cell r="K8">
            <v>1397</v>
          </cell>
          <cell r="L8">
            <v>40</v>
          </cell>
        </row>
        <row r="9">
          <cell r="E9" t="str">
            <v>REYYAN SENA AKÇA</v>
          </cell>
          <cell r="F9" t="str">
            <v>SİVAS</v>
          </cell>
          <cell r="G9">
            <v>1276</v>
          </cell>
          <cell r="H9">
            <v>1375</v>
          </cell>
          <cell r="I9">
            <v>1240</v>
          </cell>
          <cell r="K9">
            <v>1375</v>
          </cell>
          <cell r="L9">
            <v>40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D8" t="str">
            <v>YAĞMUR BELİNAY AYAZ (YENİ)</v>
          </cell>
          <cell r="E8" t="str">
            <v>ERZİNCAN</v>
          </cell>
          <cell r="F8">
            <v>1469</v>
          </cell>
          <cell r="G8">
            <v>17</v>
          </cell>
        </row>
        <row r="9">
          <cell r="D9" t="str">
            <v>KADER ALTAY (YENİ)</v>
          </cell>
          <cell r="E9" t="str">
            <v>AĞRI</v>
          </cell>
          <cell r="F9">
            <v>1488</v>
          </cell>
          <cell r="G9">
            <v>15</v>
          </cell>
        </row>
        <row r="10">
          <cell r="D10" t="str">
            <v>ASMANUR DURDU (YENİ)</v>
          </cell>
          <cell r="E10" t="str">
            <v>AĞRI</v>
          </cell>
          <cell r="F10">
            <v>1517</v>
          </cell>
          <cell r="G10">
            <v>12</v>
          </cell>
        </row>
        <row r="11">
          <cell r="D11" t="str">
            <v>BUSENUR SAVAŞ (YENİ)</v>
          </cell>
          <cell r="E11" t="str">
            <v>AĞRI</v>
          </cell>
          <cell r="F11">
            <v>1586</v>
          </cell>
          <cell r="G11">
            <v>5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</sheetData>
      <sheetData sheetId="7"/>
      <sheetData sheetId="8">
        <row r="8">
          <cell r="E8" t="str">
            <v/>
          </cell>
          <cell r="F8" t="str">
            <v/>
          </cell>
          <cell r="BP8" t="str">
            <v xml:space="preserve"> </v>
          </cell>
        </row>
        <row r="9">
          <cell r="E9" t="str">
            <v/>
          </cell>
          <cell r="F9" t="str">
            <v/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</v>
          </cell>
        </row>
        <row r="12">
          <cell r="E12" t="str">
            <v/>
          </cell>
          <cell r="F12" t="str">
            <v/>
          </cell>
          <cell r="BP12" t="str">
            <v xml:space="preserve"> </v>
          </cell>
        </row>
        <row r="13">
          <cell r="E13" t="str">
            <v/>
          </cell>
          <cell r="F13" t="str">
            <v/>
          </cell>
          <cell r="BP13" t="str">
            <v xml:space="preserve"> </v>
          </cell>
        </row>
        <row r="14">
          <cell r="E14" t="str">
            <v/>
          </cell>
          <cell r="F14" t="str">
            <v/>
          </cell>
          <cell r="BP14" t="str">
            <v xml:space="preserve"> </v>
          </cell>
        </row>
        <row r="15">
          <cell r="E15" t="str">
            <v/>
          </cell>
          <cell r="F15" t="str">
            <v/>
          </cell>
          <cell r="BP15" t="str">
            <v xml:space="preserve"> </v>
          </cell>
        </row>
        <row r="16">
          <cell r="E16" t="str">
            <v/>
          </cell>
          <cell r="F16" t="str">
            <v/>
          </cell>
          <cell r="BP16" t="str">
            <v xml:space="preserve"> </v>
          </cell>
        </row>
        <row r="17">
          <cell r="E17" t="str">
            <v/>
          </cell>
          <cell r="F17" t="str">
            <v/>
          </cell>
          <cell r="BP17" t="str">
            <v xml:space="preserve"> </v>
          </cell>
        </row>
        <row r="18">
          <cell r="E18" t="str">
            <v/>
          </cell>
          <cell r="F18" t="str">
            <v/>
          </cell>
          <cell r="BP18" t="str">
            <v xml:space="preserve"> </v>
          </cell>
        </row>
        <row r="19">
          <cell r="E19" t="str">
            <v/>
          </cell>
          <cell r="F19" t="str">
            <v/>
          </cell>
          <cell r="BP19" t="str">
            <v xml:space="preserve"> </v>
          </cell>
        </row>
        <row r="20">
          <cell r="E20" t="str">
            <v/>
          </cell>
          <cell r="F20" t="str">
            <v/>
          </cell>
          <cell r="BP20" t="str">
            <v xml:space="preserve"> </v>
          </cell>
        </row>
        <row r="21">
          <cell r="E21" t="str">
            <v/>
          </cell>
          <cell r="F21" t="str">
            <v/>
          </cell>
          <cell r="BP21" t="str">
            <v xml:space="preserve"> </v>
          </cell>
        </row>
        <row r="22">
          <cell r="E22" t="str">
            <v/>
          </cell>
          <cell r="F22" t="str">
            <v/>
          </cell>
          <cell r="BP22" t="str">
            <v xml:space="preserve"> </v>
          </cell>
        </row>
        <row r="23">
          <cell r="E23" t="str">
            <v/>
          </cell>
          <cell r="F23" t="str">
            <v/>
          </cell>
          <cell r="BP23" t="str">
            <v xml:space="preserve"> </v>
          </cell>
        </row>
        <row r="24">
          <cell r="E24" t="str">
            <v/>
          </cell>
          <cell r="F24" t="str">
            <v/>
          </cell>
          <cell r="BP24" t="str">
            <v xml:space="preserve"> </v>
          </cell>
        </row>
        <row r="25">
          <cell r="E25" t="str">
            <v/>
          </cell>
          <cell r="F25" t="str">
            <v/>
          </cell>
          <cell r="BP25" t="str">
            <v xml:space="preserve"> </v>
          </cell>
        </row>
        <row r="26">
          <cell r="E26" t="str">
            <v/>
          </cell>
          <cell r="F26" t="str">
            <v/>
          </cell>
          <cell r="BP26" t="str">
            <v xml:space="preserve"> </v>
          </cell>
        </row>
        <row r="27">
          <cell r="E27" t="str">
            <v/>
          </cell>
          <cell r="F27" t="str">
            <v/>
          </cell>
          <cell r="BP27" t="str">
            <v xml:space="preserve"> </v>
          </cell>
        </row>
        <row r="28">
          <cell r="E28" t="str">
            <v/>
          </cell>
          <cell r="F28" t="str">
            <v/>
          </cell>
          <cell r="BP28" t="str">
            <v xml:space="preserve"> </v>
          </cell>
        </row>
        <row r="29">
          <cell r="E29" t="str">
            <v/>
          </cell>
          <cell r="F29" t="str">
            <v/>
          </cell>
          <cell r="BP29" t="str">
            <v xml:space="preserve"> </v>
          </cell>
        </row>
        <row r="30">
          <cell r="E30" t="str">
            <v/>
          </cell>
          <cell r="F30" t="str">
            <v/>
          </cell>
          <cell r="BP30" t="str">
            <v xml:space="preserve"> </v>
          </cell>
        </row>
        <row r="31">
          <cell r="E31" t="str">
            <v/>
          </cell>
          <cell r="F31" t="str">
            <v/>
          </cell>
          <cell r="BP31" t="str">
            <v xml:space="preserve"> </v>
          </cell>
        </row>
        <row r="32">
          <cell r="E32" t="str">
            <v/>
          </cell>
          <cell r="F32" t="str">
            <v/>
          </cell>
          <cell r="BP32" t="str">
            <v xml:space="preserve"> </v>
          </cell>
        </row>
        <row r="34">
          <cell r="BO34" t="str">
            <v>Hakem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workbookViewId="0">
      <selection activeCell="C8" sqref="C8"/>
    </sheetView>
  </sheetViews>
  <sheetFormatPr defaultRowHeight="15" x14ac:dyDescent="0.25"/>
  <cols>
    <col min="1" max="1" width="6.28515625" bestFit="1" customWidth="1"/>
    <col min="2" max="2" width="20.7109375" bestFit="1" customWidth="1"/>
    <col min="3" max="3" width="13.7109375" bestFit="1" customWidth="1"/>
    <col min="4" max="4" width="14" bestFit="1" customWidth="1"/>
    <col min="5" max="5" width="5.85546875" bestFit="1" customWidth="1"/>
    <col min="6" max="6" width="8" bestFit="1" customWidth="1"/>
    <col min="7" max="7" width="5.85546875" bestFit="1" customWidth="1"/>
    <col min="8" max="8" width="11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8" customWidth="1"/>
    <col min="17" max="17" width="5.85546875" bestFit="1" customWidth="1"/>
    <col min="18" max="18" width="12" bestFit="1" customWidth="1"/>
    <col min="19" max="19" width="5.85546875" bestFit="1" customWidth="1"/>
    <col min="20" max="20" width="12" bestFit="1" customWidth="1"/>
  </cols>
  <sheetData>
    <row r="1" spans="1:18" ht="30" x14ac:dyDescent="0.25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18" x14ac:dyDescent="0.25">
      <c r="A2" s="85" t="s">
        <v>0</v>
      </c>
      <c r="B2" s="80" t="s">
        <v>1</v>
      </c>
      <c r="C2" s="80" t="s">
        <v>2</v>
      </c>
      <c r="D2" s="78" t="s">
        <v>3</v>
      </c>
      <c r="E2" s="79"/>
      <c r="F2" s="78" t="s">
        <v>7</v>
      </c>
      <c r="G2" s="79"/>
      <c r="H2" s="78" t="s">
        <v>6</v>
      </c>
      <c r="I2" s="79"/>
      <c r="J2" s="78" t="s">
        <v>5</v>
      </c>
      <c r="K2" s="79"/>
      <c r="L2" s="78" t="s">
        <v>23</v>
      </c>
      <c r="M2" s="79"/>
      <c r="N2" s="78" t="s">
        <v>8</v>
      </c>
      <c r="O2" s="79"/>
      <c r="P2" s="82" t="s">
        <v>9</v>
      </c>
    </row>
    <row r="3" spans="1:18" x14ac:dyDescent="0.25">
      <c r="A3" s="86"/>
      <c r="B3" s="81"/>
      <c r="C3" s="81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83"/>
    </row>
    <row r="4" spans="1:18" x14ac:dyDescent="0.25">
      <c r="A4" s="101">
        <v>1</v>
      </c>
      <c r="B4" s="10" t="s">
        <v>214</v>
      </c>
      <c r="C4" s="10" t="s">
        <v>25</v>
      </c>
      <c r="D4" s="102">
        <v>10.78</v>
      </c>
      <c r="E4" s="5">
        <v>44</v>
      </c>
      <c r="F4" s="4" t="str">
        <f>IF(ISERROR(VLOOKUP(B4,[9]Yüksek!$E$8:$BO$1000,63,0)),"",(VLOOKUP(B4,[9]Yüksek!$E$8:$BO$1000,63,0)))</f>
        <v/>
      </c>
      <c r="G4" s="5" t="str">
        <f>IF(ISERROR(VLOOKUP(B4,[9]Yüksek!$E$8:$BP$1000,64,0)),"",(VLOOKUP(B4,[9]Yüksek!$E$8:$BP$1000,64,0)))</f>
        <v/>
      </c>
      <c r="H4" s="102">
        <v>2.88</v>
      </c>
      <c r="I4" s="5">
        <v>19</v>
      </c>
      <c r="J4" s="6" t="str">
        <f>IF(ISERROR(VLOOKUP(B4,'[9]600m.'!$D$8:$F$1000,3,0)),"",(VLOOKUP(B4,'[9]600m.'!$D$8:$H$1000,3,0)))</f>
        <v/>
      </c>
      <c r="K4" s="5" t="str">
        <f>IF(ISERROR(VLOOKUP(B4,'[9]600m.'!$D$8:$G$1000,4,0)),"",(VLOOKUP(B4,'[9]600m.'!$D$8:$G$1000,4,0)))</f>
        <v/>
      </c>
      <c r="L4" s="4" t="str">
        <f>IF(ISERROR(VLOOKUP(B4,'[9]80m.'!$D$8:$F$1000,3,0)),"",(VLOOKUP(B4,'[9]80m.'!$D$8:$H$1000,3,0)))</f>
        <v/>
      </c>
      <c r="M4" s="5" t="str">
        <f>IF(ISERROR(VLOOKUP(B4,'[9]80m.'!$D$8:$G$1000,4,0)),"",(VLOOKUP(B4,'[9]80m.'!$D$8:$G$1000,4,0)))</f>
        <v/>
      </c>
      <c r="N4" s="103">
        <v>15.1</v>
      </c>
      <c r="O4" s="7">
        <v>7</v>
      </c>
      <c r="P4" s="5">
        <f>E4+I4+O4</f>
        <v>70</v>
      </c>
    </row>
  </sheetData>
  <mergeCells count="11">
    <mergeCell ref="P2:P3"/>
    <mergeCell ref="H2:I2"/>
    <mergeCell ref="J2:K2"/>
    <mergeCell ref="L2:M2"/>
    <mergeCell ref="N2:O2"/>
    <mergeCell ref="A2:A3"/>
    <mergeCell ref="B2:B3"/>
    <mergeCell ref="C2:C3"/>
    <mergeCell ref="D2:E2"/>
    <mergeCell ref="F2:G2"/>
    <mergeCell ref="A1:R1"/>
  </mergeCells>
  <conditionalFormatting sqref="B4">
    <cfRule type="duplicateValues" dxfId="28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tabSelected="1" zoomScale="85" zoomScaleNormal="85" workbookViewId="0">
      <selection activeCell="Q2" sqref="Q1:R1048576"/>
    </sheetView>
  </sheetViews>
  <sheetFormatPr defaultRowHeight="15" x14ac:dyDescent="0.25"/>
  <cols>
    <col min="1" max="1" width="6.28515625" bestFit="1" customWidth="1"/>
    <col min="2" max="2" width="33.42578125" bestFit="1" customWidth="1"/>
    <col min="3" max="3" width="15.140625" bestFit="1" customWidth="1"/>
    <col min="4" max="4" width="11.5703125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26.42578125" customWidth="1"/>
    <col min="17" max="17" width="5.85546875" bestFit="1" customWidth="1"/>
    <col min="18" max="18" width="12.28515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77" t="s">
        <v>12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36" customHeight="1" x14ac:dyDescent="0.25">
      <c r="A2" s="85" t="s">
        <v>0</v>
      </c>
      <c r="B2" s="80" t="s">
        <v>1</v>
      </c>
      <c r="C2" s="80" t="s">
        <v>2</v>
      </c>
      <c r="D2" s="78" t="s">
        <v>3</v>
      </c>
      <c r="E2" s="79"/>
      <c r="F2" s="78" t="s">
        <v>7</v>
      </c>
      <c r="G2" s="79"/>
      <c r="H2" s="78" t="s">
        <v>6</v>
      </c>
      <c r="I2" s="79"/>
      <c r="J2" s="78" t="s">
        <v>5</v>
      </c>
      <c r="K2" s="79"/>
      <c r="L2" s="78" t="s">
        <v>23</v>
      </c>
      <c r="M2" s="79"/>
      <c r="N2" s="78" t="s">
        <v>8</v>
      </c>
      <c r="O2" s="79"/>
      <c r="P2" s="82" t="s">
        <v>9</v>
      </c>
    </row>
    <row r="3" spans="1:16" x14ac:dyDescent="0.25">
      <c r="A3" s="86"/>
      <c r="B3" s="81"/>
      <c r="C3" s="81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83"/>
    </row>
    <row r="4" spans="1:16" ht="20.25" x14ac:dyDescent="0.25">
      <c r="A4" s="9">
        <v>1</v>
      </c>
      <c r="B4" s="10" t="s">
        <v>24</v>
      </c>
      <c r="C4" s="10" t="s">
        <v>25</v>
      </c>
      <c r="D4" s="4">
        <f>IF(ISERROR(VLOOKUP(B4,'[1]60m.'!$D$8:$F$1000,3,0)),"",(VLOOKUP(B4,'[1]60m.'!$D$8:$F$1000,3,0)))</f>
        <v>1032</v>
      </c>
      <c r="E4" s="5">
        <v>53</v>
      </c>
      <c r="F4" s="4" t="str">
        <f>IF(ISERROR(VLOOKUP(B4,[1]Yüksek!$E$8:$BO$1000,63,0)),"",(VLOOKUP(B4,[1]Yüksek!$E$8:$BO$1000,63,0)))</f>
        <v/>
      </c>
      <c r="G4" s="5" t="str">
        <f>IF(ISERROR(VLOOKUP(B4,[1]Yüksek!$E$8:$BP$1000,64,0)),"",(VLOOKUP(B4,[1]Yüksek!$E$8:$BP$1000,64,0)))</f>
        <v/>
      </c>
      <c r="H4" s="4">
        <f>IF(ISERROR(VLOOKUP(B4,'[1]Uzun A'!$E$8:$J$1000,6,0)),"",(VLOOKUP(B4,'[1]Uzun A'!$E$8:$J$1000,6,0)))</f>
        <v>280</v>
      </c>
      <c r="I4" s="5">
        <v>18</v>
      </c>
      <c r="J4" s="6" t="str">
        <f>IF(ISERROR(VLOOKUP(B4,'[1]600m.'!$D$8:$F$1000,3,0)),"",(VLOOKUP(B4,'[1]600m.'!$D$8:$H$1000,3,0)))</f>
        <v/>
      </c>
      <c r="K4" s="5" t="str">
        <f>IF(ISERROR(VLOOKUP(B4,'[1]600m.'!$D$8:$G$1000,4,0)),"",(VLOOKUP(B4,'[1]600m.'!$D$8:$G$1000,4,0)))</f>
        <v/>
      </c>
      <c r="L4" s="4" t="str">
        <f>IF(ISERROR(VLOOKUP(B4,'[1]80m.'!$D$8:$F$1000,3,0)),"",(VLOOKUP(B4,'[1]80m.'!$D$8:$H$1000,3,0)))</f>
        <v/>
      </c>
      <c r="M4" s="5" t="str">
        <f>IF(ISERROR(VLOOKUP(B4,'[1]80m.'!$D$8:$G$1000,4,0)),"",(VLOOKUP(B4,'[1]80m.'!$D$8:$G$1000,4,0)))</f>
        <v/>
      </c>
      <c r="N4" s="11">
        <f>IF(ISERROR(VLOOKUP(B4,'[1]Fırlatma Topu'!$E$8:$J$1000,6,0)),"",(VLOOKUP(B4,'[1]Fırlatma Topu'!$E$8:$J$1000,6,0)))</f>
        <v>2302</v>
      </c>
      <c r="O4" s="7">
        <v>21</v>
      </c>
      <c r="P4" s="8">
        <f>E4+I4+O4</f>
        <v>92</v>
      </c>
    </row>
    <row r="5" spans="1:16" ht="20.25" x14ac:dyDescent="0.25">
      <c r="A5" s="9">
        <v>2</v>
      </c>
      <c r="B5" s="3" t="s">
        <v>26</v>
      </c>
      <c r="C5" s="3" t="s">
        <v>25</v>
      </c>
      <c r="D5" s="4">
        <f>IF(ISERROR(VLOOKUP(B5,'[1]60m.'!$D$8:$F$1000,3,0)),"",(VLOOKUP(B5,'[1]60m.'!$D$8:$F$1000,3,0)))</f>
        <v>993</v>
      </c>
      <c r="E5" s="5">
        <v>61</v>
      </c>
      <c r="F5" s="4" t="str">
        <f>IF(ISERROR(VLOOKUP(B5,[1]Yüksek!$E$8:$BO$1000,63,0)),"",(VLOOKUP(B5,[1]Yüksek!$E$8:$BO$1000,63,0)))</f>
        <v/>
      </c>
      <c r="G5" s="5" t="str">
        <f>IF(ISERROR(VLOOKUP(B5,[1]Yüksek!$E$8:$BP$1000,64,0)),"",(VLOOKUP(B5,[1]Yüksek!$E$8:$BP$1000,64,0)))</f>
        <v/>
      </c>
      <c r="H5" s="4">
        <f>IF(ISERROR(VLOOKUP(B5,'[1]Uzun A'!$E$8:$J$1000,6,0)),"",(VLOOKUP(B5,'[1]Uzun A'!$E$8:$J$1000,6,0)))</f>
        <v>302</v>
      </c>
      <c r="I5" s="5">
        <v>22</v>
      </c>
      <c r="J5" s="6" t="str">
        <f>IF(ISERROR(VLOOKUP(B5,'[1]600m.'!$D$8:$F$1000,3,0)),"",(VLOOKUP(B5,'[1]600m.'!$D$8:$H$1000,3,0)))</f>
        <v/>
      </c>
      <c r="K5" s="5" t="str">
        <f>IF(ISERROR(VLOOKUP(B5,'[1]600m.'!$D$8:$G$1000,4,0)),"",(VLOOKUP(B5,'[1]600m.'!$D$8:$G$1000,4,0)))</f>
        <v/>
      </c>
      <c r="L5" s="4" t="str">
        <f>IF(ISERROR(VLOOKUP(B5,'[1]80m.'!$D$8:$F$1000,3,0)),"",(VLOOKUP(B5,'[1]80m.'!$D$8:$H$1000,3,0)))</f>
        <v/>
      </c>
      <c r="M5" s="5" t="str">
        <f>IF(ISERROR(VLOOKUP(B5,'[1]80m.'!$D$8:$G$1000,4,0)),"",(VLOOKUP(B5,'[1]80m.'!$D$8:$G$1000,4,0)))</f>
        <v/>
      </c>
      <c r="N5" s="11">
        <f>IF(ISERROR(VLOOKUP(B5,'[1]Fırlatma Topu'!$E$8:$J$1000,6,0)),"",(VLOOKUP(B5,'[1]Fırlatma Topu'!$E$8:$J$1000,6,0)))</f>
        <v>1500</v>
      </c>
      <c r="O5" s="7">
        <v>7</v>
      </c>
      <c r="P5" s="5">
        <f>E5+I5+O5</f>
        <v>90</v>
      </c>
    </row>
    <row r="6" spans="1:16" ht="20.25" x14ac:dyDescent="0.25">
      <c r="A6" s="9">
        <v>3</v>
      </c>
      <c r="B6" s="3" t="s">
        <v>27</v>
      </c>
      <c r="C6" s="3" t="s">
        <v>25</v>
      </c>
      <c r="D6" s="4">
        <f>IF(ISERROR(VLOOKUP(B6,'[1]60m.'!$D$8:$F$1000,3,0)),"",(VLOOKUP(B6,'[1]60m.'!$D$8:$F$1000,3,0)))</f>
        <v>1069</v>
      </c>
      <c r="E6" s="5">
        <v>46</v>
      </c>
      <c r="F6" s="4"/>
      <c r="G6" s="5" t="str">
        <f>IF(ISERROR(VLOOKUP(B6,[1]Yüksek!$E$8:$BP$1000,64,0)),"",(VLOOKUP(B6,[1]Yüksek!$E$8:$BP$1000,64,0)))</f>
        <v/>
      </c>
      <c r="H6" s="4">
        <f>IF(ISERROR(VLOOKUP(B6,'[1]Uzun A'!$E$8:$J$1000,6,0)),"",(VLOOKUP(B6,'[1]Uzun A'!$E$8:$J$1000,6,0)))</f>
        <v>285</v>
      </c>
      <c r="I6" s="5">
        <v>19</v>
      </c>
      <c r="J6" s="6" t="str">
        <f>IF(ISERROR(VLOOKUP(B6,'[1]600m.'!$D$8:$F$1000,3,0)),"",(VLOOKUP(B6,'[1]600m.'!$D$8:$H$1000,3,0)))</f>
        <v/>
      </c>
      <c r="K6" s="5" t="str">
        <f>IF(ISERROR(VLOOKUP(B6,'[1]600m.'!$D$8:$G$1000,4,0)),"",(VLOOKUP(B6,'[1]600m.'!$D$8:$G$1000,4,0)))</f>
        <v/>
      </c>
      <c r="L6" s="4" t="str">
        <f>IF(ISERROR(VLOOKUP(B6,'[1]80m.'!$D$8:$F$1000,3,0)),"",(VLOOKUP(B6,'[1]80m.'!$D$8:$H$1000,3,0)))</f>
        <v/>
      </c>
      <c r="M6" s="5" t="str">
        <f>IF(ISERROR(VLOOKUP(B6,'[1]80m.'!$D$8:$G$1000,4,0)),"",(VLOOKUP(B6,'[1]80m.'!$D$8:$G$1000,4,0)))</f>
        <v/>
      </c>
      <c r="N6" s="11">
        <f>IF(ISERROR(VLOOKUP(B6,'[1]Fırlatma Topu'!$E$8:$J$1000,6,0)),"",(VLOOKUP(B6,'[1]Fırlatma Topu'!$E$8:$J$1000,6,0)))</f>
        <v>1003</v>
      </c>
      <c r="O6" s="7">
        <v>2</v>
      </c>
      <c r="P6" s="8">
        <f>E6+I6+O6</f>
        <v>67</v>
      </c>
    </row>
    <row r="7" spans="1:16" ht="30" x14ac:dyDescent="0.25">
      <c r="A7" s="84" t="s">
        <v>13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6" ht="39" customHeight="1" x14ac:dyDescent="0.25">
      <c r="A8" s="85" t="s">
        <v>0</v>
      </c>
      <c r="B8" s="80" t="s">
        <v>1</v>
      </c>
      <c r="C8" s="80" t="s">
        <v>2</v>
      </c>
      <c r="D8" s="78" t="s">
        <v>3</v>
      </c>
      <c r="E8" s="79"/>
      <c r="F8" s="78" t="s">
        <v>7</v>
      </c>
      <c r="G8" s="79"/>
      <c r="H8" s="78" t="s">
        <v>6</v>
      </c>
      <c r="I8" s="79"/>
      <c r="J8" s="78" t="s">
        <v>5</v>
      </c>
      <c r="K8" s="79"/>
      <c r="L8" s="78" t="s">
        <v>23</v>
      </c>
      <c r="M8" s="79"/>
      <c r="N8" s="78" t="s">
        <v>8</v>
      </c>
      <c r="O8" s="79"/>
      <c r="P8" s="82" t="s">
        <v>9</v>
      </c>
    </row>
    <row r="9" spans="1:16" ht="15" customHeight="1" x14ac:dyDescent="0.25">
      <c r="A9" s="86"/>
      <c r="B9" s="81"/>
      <c r="C9" s="81"/>
      <c r="D9" s="1" t="s">
        <v>10</v>
      </c>
      <c r="E9" s="2" t="s">
        <v>11</v>
      </c>
      <c r="F9" s="1" t="s">
        <v>10</v>
      </c>
      <c r="G9" s="2" t="s">
        <v>11</v>
      </c>
      <c r="H9" s="1" t="s">
        <v>10</v>
      </c>
      <c r="I9" s="2" t="s">
        <v>11</v>
      </c>
      <c r="J9" s="1" t="s">
        <v>10</v>
      </c>
      <c r="K9" s="2" t="s">
        <v>11</v>
      </c>
      <c r="L9" s="1" t="s">
        <v>10</v>
      </c>
      <c r="M9" s="2" t="s">
        <v>11</v>
      </c>
      <c r="N9" s="1" t="s">
        <v>10</v>
      </c>
      <c r="O9" s="2" t="s">
        <v>11</v>
      </c>
      <c r="P9" s="83"/>
    </row>
    <row r="10" spans="1:16" ht="20.25" x14ac:dyDescent="0.25">
      <c r="A10" s="9">
        <v>1</v>
      </c>
      <c r="B10" s="12" t="s">
        <v>28</v>
      </c>
      <c r="C10" s="12" t="s">
        <v>25</v>
      </c>
      <c r="D10" s="4">
        <f>IF(ISERROR(VLOOKUP(B10,'[2]60m.'!$D$8:$F$1010,3,0)),"",(VLOOKUP(B10,'[2]60m.'!$D$8:$F$1010,3,0)))</f>
        <v>994</v>
      </c>
      <c r="E10" s="5">
        <v>47</v>
      </c>
      <c r="F10" s="4" t="str">
        <f>IF(ISERROR(VLOOKUP(B10,[2]Yüksek!$E$8:$BO$999,63,0)),"",(VLOOKUP(B10,[2]Yüksek!$E$8:$BO$999,63,0)))</f>
        <v/>
      </c>
      <c r="G10" s="5" t="str">
        <f>IF(ISERROR(VLOOKUP(B10,[2]Yüksek!$E$8:$BP$999,64,0)),"",(VLOOKUP(B10,[2]Yüksek!$E$8:$BP$999,64,0)))</f>
        <v/>
      </c>
      <c r="H10" s="4">
        <f>IF(ISERROR(VLOOKUP(B10,'[2]Uzun A'!$E$8:$J$1005,6,0)),"",(VLOOKUP(B10,'[2]Uzun A'!$E$8:$J$1005,6,0)))</f>
        <v>378</v>
      </c>
      <c r="I10" s="5">
        <v>35</v>
      </c>
      <c r="J10" s="6" t="str">
        <f>IF(ISERROR(VLOOKUP(B10,'[2]600m.'!$D$8:$F$1000,3,0)),"",(VLOOKUP(B10,'[2]600m.'!$D$8:$H$1000,3,0)))</f>
        <v/>
      </c>
      <c r="K10" s="5" t="str">
        <f>IF(ISERROR(VLOOKUP(B10,'[2]600m.'!$D$8:$G$1000,4,0)),"",(VLOOKUP(B10,'[2]600m.'!$D$8:$G$1000,4,0)))</f>
        <v/>
      </c>
      <c r="L10" s="4" t="str">
        <f>IF(ISERROR(VLOOKUP(B10,'[2]80m.'!$D$8:$F$1000,3,0)),"",(VLOOKUP(B10,'[2]80m.'!$D$8:$H$1000,3,0)))</f>
        <v/>
      </c>
      <c r="M10" s="5" t="str">
        <f>IF(ISERROR(VLOOKUP(B10,'[2]80m.'!$D$8:$G$1000,4,0)),"",(VLOOKUP(B10,'[2]80m.'!$D$8:$G$1000,4,0)))</f>
        <v/>
      </c>
      <c r="N10" s="11">
        <f>IF(ISERROR(VLOOKUP(B10,'[2]Fırlatma Topu'!$E$8:$J$1013,6,0)),"",(VLOOKUP(B10,'[2]Fırlatma Topu'!$E$8:$J$1013,6,0)))</f>
        <v>3335</v>
      </c>
      <c r="O10" s="7">
        <v>23</v>
      </c>
      <c r="P10" s="8">
        <f>E10+I10+O10</f>
        <v>105</v>
      </c>
    </row>
    <row r="11" spans="1:16" ht="20.25" x14ac:dyDescent="0.25">
      <c r="A11" s="9">
        <v>2</v>
      </c>
      <c r="B11" s="12" t="s">
        <v>29</v>
      </c>
      <c r="C11" s="12" t="s">
        <v>25</v>
      </c>
      <c r="D11" s="4">
        <f>IF(ISERROR(VLOOKUP(B11,'[2]60m.'!$D$8:$F$1010,3,0)),"",(VLOOKUP(B11,'[2]60m.'!$D$8:$F$1010,3,0)))</f>
        <v>1030</v>
      </c>
      <c r="E11" s="5">
        <v>40</v>
      </c>
      <c r="F11" s="4" t="str">
        <f>IF(ISERROR(VLOOKUP(B11,[2]Yüksek!$E$8:$BO$999,63,0)),"",(VLOOKUP(B11,[2]Yüksek!$E$8:$BO$999,63,0)))</f>
        <v/>
      </c>
      <c r="G11" s="5" t="str">
        <f>IF(ISERROR(VLOOKUP(B11,[2]Yüksek!$E$8:$BP$999,64,0)),"",(VLOOKUP(B11,[2]Yüksek!$E$8:$BP$999,64,0)))</f>
        <v/>
      </c>
      <c r="H11" s="4">
        <f>IF(ISERROR(VLOOKUP(B11,'[2]Uzun A'!$E$8:$J$1005,6,0)),"",(VLOOKUP(B11,'[2]Uzun A'!$E$8:$J$1005,6,0)))</f>
        <v>334</v>
      </c>
      <c r="I11" s="5">
        <v>27</v>
      </c>
      <c r="J11" s="6" t="str">
        <f>IF(ISERROR(VLOOKUP(B11,'[2]600m.'!$D$8:$F$1000,3,0)),"",(VLOOKUP(B11,'[2]600m.'!$D$8:$H$1000,3,0)))</f>
        <v/>
      </c>
      <c r="K11" s="5" t="str">
        <f>IF(ISERROR(VLOOKUP(B11,'[2]600m.'!$D$8:$G$1000,4,0)),"",(VLOOKUP(B11,'[2]600m.'!$D$8:$G$1000,4,0)))</f>
        <v/>
      </c>
      <c r="L11" s="4" t="str">
        <f>IF(ISERROR(VLOOKUP(B11,'[2]80m.'!$D$8:$F$1000,3,0)),"",(VLOOKUP(B11,'[2]80m.'!$D$8:$H$1000,3,0)))</f>
        <v/>
      </c>
      <c r="M11" s="5" t="str">
        <f>IF(ISERROR(VLOOKUP(B11,'[2]80m.'!$D$8:$G$1000,4,0)),"",(VLOOKUP(B11,'[2]80m.'!$D$8:$G$1000,4,0)))</f>
        <v/>
      </c>
      <c r="N11" s="11">
        <f>IF(ISERROR(VLOOKUP(B11,'[2]Fırlatma Topu'!$E$8:$J$1013,6,0)),"",(VLOOKUP(B11,'[2]Fırlatma Topu'!$E$8:$J$1013,6,0)))</f>
        <v>3615</v>
      </c>
      <c r="O11" s="7">
        <v>26</v>
      </c>
      <c r="P11" s="8">
        <f>E11+I11+O11</f>
        <v>93</v>
      </c>
    </row>
    <row r="12" spans="1:16" ht="20.25" x14ac:dyDescent="0.25">
      <c r="A12" s="9">
        <v>3</v>
      </c>
      <c r="B12" s="12" t="s">
        <v>30</v>
      </c>
      <c r="C12" s="12" t="s">
        <v>25</v>
      </c>
      <c r="D12" s="4">
        <f>IF(ISERROR(VLOOKUP(B12,'[2]60m.'!$D$8:$F$1010,3,0)),"",(VLOOKUP(B12,'[2]60m.'!$D$8:$F$1010,3,0)))</f>
        <v>1053</v>
      </c>
      <c r="E12" s="5">
        <v>35</v>
      </c>
      <c r="F12" s="4" t="str">
        <f>IF(ISERROR(VLOOKUP(B12,[2]Yüksek!$E$8:$BO$999,63,0)),"",(VLOOKUP(B12,[2]Yüksek!$E$8:$BO$999,63,0)))</f>
        <v/>
      </c>
      <c r="G12" s="5" t="str">
        <f>IF(ISERROR(VLOOKUP(B12,[2]Yüksek!$E$8:$BP$999,64,0)),"",(VLOOKUP(B12,[2]Yüksek!$E$8:$BP$999,64,0)))</f>
        <v/>
      </c>
      <c r="H12" s="4">
        <f>IF(ISERROR(VLOOKUP(B12,'[2]Uzun A'!$E$8:$J$1005,6,0)),"",(VLOOKUP(B12,'[2]Uzun A'!$E$8:$J$1005,6,0)))</f>
        <v>280</v>
      </c>
      <c r="I12" s="5">
        <v>18</v>
      </c>
      <c r="J12" s="6" t="str">
        <f>IF(ISERROR(VLOOKUP(B12,'[2]600m.'!$D$8:$F$1000,3,0)),"",(VLOOKUP(B12,'[2]600m.'!$D$8:$H$1000,3,0)))</f>
        <v/>
      </c>
      <c r="K12" s="5" t="str">
        <f>IF(ISERROR(VLOOKUP(B12,'[2]600m.'!$D$8:$G$1000,4,0)),"",(VLOOKUP(B12,'[2]600m.'!$D$8:$G$1000,4,0)))</f>
        <v/>
      </c>
      <c r="L12" s="4" t="str">
        <f>IF(ISERROR(VLOOKUP(B12,'[2]80m.'!$D$8:$F$1000,3,0)),"",(VLOOKUP(B12,'[2]80m.'!$D$8:$H$1000,3,0)))</f>
        <v/>
      </c>
      <c r="M12" s="5" t="str">
        <f>IF(ISERROR(VLOOKUP(B12,'[2]80m.'!$D$8:$G$1000,4,0)),"",(VLOOKUP(B12,'[2]80m.'!$D$8:$G$1000,4,0)))</f>
        <v/>
      </c>
      <c r="N12" s="11">
        <f>IF(ISERROR(VLOOKUP(B12,'[2]Fırlatma Topu'!$E$8:$J$1013,6,0)),"",(VLOOKUP(B12,'[2]Fırlatma Topu'!$E$8:$J$1013,6,0)))</f>
        <v>3920</v>
      </c>
      <c r="O12" s="7">
        <v>30</v>
      </c>
      <c r="P12" s="8">
        <f>E12+I12+O12</f>
        <v>83</v>
      </c>
    </row>
  </sheetData>
  <mergeCells count="22"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  <mergeCell ref="D8:E8"/>
    <mergeCell ref="P8:P9"/>
    <mergeCell ref="F8:G8"/>
    <mergeCell ref="A7:P7"/>
    <mergeCell ref="A8:A9"/>
    <mergeCell ref="B8:B9"/>
    <mergeCell ref="C8:C9"/>
    <mergeCell ref="H8:I8"/>
    <mergeCell ref="J8:K8"/>
    <mergeCell ref="L8:M8"/>
    <mergeCell ref="N8:O8"/>
  </mergeCells>
  <conditionalFormatting sqref="D2:D3">
    <cfRule type="duplicateValues" dxfId="27" priority="17"/>
  </conditionalFormatting>
  <conditionalFormatting sqref="D4:D6">
    <cfRule type="duplicateValues" dxfId="26" priority="14"/>
  </conditionalFormatting>
  <conditionalFormatting sqref="D8:D12">
    <cfRule type="duplicateValues" dxfId="25" priority="41"/>
  </conditionalFormatting>
  <conditionalFormatting sqref="B8:B12">
    <cfRule type="duplicateValues" dxfId="24" priority="4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1AB6-8F8D-4E69-913E-6C87DBAFD894}">
  <sheetPr codeName="Sayfa12" filterMode="1">
    <tabColor rgb="FF00B0F0"/>
    <pageSetUpPr fitToPage="1"/>
  </sheetPr>
  <dimension ref="A1:V96"/>
  <sheetViews>
    <sheetView view="pageBreakPreview" topLeftCell="A2" zoomScale="70" zoomScaleSheetLayoutView="70" workbookViewId="0">
      <selection activeCell="D60" sqref="D60"/>
    </sheetView>
  </sheetViews>
  <sheetFormatPr defaultRowHeight="12.75" x14ac:dyDescent="0.2"/>
  <cols>
    <col min="1" max="1" width="9.140625" style="17"/>
    <col min="2" max="2" width="54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('[3]YARIŞMA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'[3]YARIŞMA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68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'[3]YARIŞMA BİLGİLERİ'!F21</f>
        <v>2010 Doğumlu Kızlar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2" ht="23.2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31.5" customHeight="1" x14ac:dyDescent="0.2">
      <c r="A8" s="31">
        <v>1</v>
      </c>
      <c r="B8" s="30" t="s">
        <v>32</v>
      </c>
      <c r="C8" s="30" t="s">
        <v>25</v>
      </c>
      <c r="D8" s="47">
        <f>IF(ISERROR(VLOOKUP(B8,'[3]60m.'!$D$8:$F$1011,3,0)),"",(VLOOKUP(B8,'[3]60m.'!$D$8:$H$1011,3,0)))</f>
        <v>892</v>
      </c>
      <c r="E8" s="27">
        <f>IF(ISERROR(VLOOKUP(B8,'[3]60m.'!$D$8:$G$1011,4,0)),"",(VLOOKUP(B8,'[3]60m.'!$D$8:$G$1011,4,0)))</f>
        <v>81</v>
      </c>
      <c r="F8" s="53">
        <f>IF(ISERROR(VLOOKUP(B8,[3]Uzun!$E$8:$K$1000,7,0)),"",(VLOOKUP(B8,[3]Uzun!$E$8:$K$1000,7,0)))</f>
        <v>393</v>
      </c>
      <c r="G8" s="22">
        <f>IF(ISERROR(VLOOKUP(B8,[3]Uzun!$E$8:$L$1000,8,0)),"",(VLOOKUP(B8,[3]Uzun!$E$8:$L$1000,8,0)))</f>
        <v>52</v>
      </c>
      <c r="H8" s="28">
        <f>IF(ISERROR(VLOOKUP(B8,[3]Gülle!$E$8:$K$1000,7,0)),"",(VLOOKUP(B8,[3]Gülle!$E$8:$K$1000,7,0)))</f>
        <v>538</v>
      </c>
      <c r="I8" s="27">
        <f>IF(ISERROR(VLOOKUP(B8,[3]Gülle!$E$8:$L$1000,8,0)),"",(VLOOKUP(B8,[3]Gülle!$E$8:$L$1000,8,0)))</f>
        <v>42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IF(ISERROR(VLOOKUP(B8,'[3]800m.'!$D$8:$F$986,3,0)),"",(VLOOKUP(B8,'[3]800m.'!$D$8:$H$986,3,0)))</f>
        <v/>
      </c>
      <c r="M8" s="50" t="str">
        <f>IF(ISERROR(VLOOKUP(B8,'[3]800m.'!$D$8:$G$986,4,0)),"",(VLOOKUP(B8,'[3]800m.'!$D$8:$G$986,4,0)))</f>
        <v/>
      </c>
      <c r="N8" s="49" t="str">
        <f>IF(ISERROR(VLOOKUP(B8,'[3]80m.'!$D$8:$F$1000,3,0)),"",(VLOOKUP(B8,'[3]80m.'!$D$8:$H$1000,3,0)))</f>
        <v/>
      </c>
      <c r="O8" s="22" t="str">
        <f>IF(ISERROR(VLOOKUP(B8,'[3]80m.'!$D$8:$G$1000,4,0)),"",(VLOOKUP(B8,'[3]80m.'!$D$8:$G$1000,4,0)))</f>
        <v/>
      </c>
      <c r="P8" s="48">
        <f t="shared" ref="P8:P49" si="0">SUM(E8,G8,I8,M8,,O8,K8)</f>
        <v>175</v>
      </c>
      <c r="Q8" s="54"/>
      <c r="R8" s="45"/>
      <c r="S8" s="45"/>
      <c r="T8" s="45"/>
      <c r="U8" s="45"/>
      <c r="V8" s="45"/>
    </row>
    <row r="9" spans="1:22" ht="31.5" customHeight="1" x14ac:dyDescent="0.2">
      <c r="A9" s="31">
        <v>2</v>
      </c>
      <c r="B9" s="30" t="s">
        <v>34</v>
      </c>
      <c r="C9" s="30" t="s">
        <v>25</v>
      </c>
      <c r="D9" s="47">
        <f>IF(ISERROR(VLOOKUP(B9,'[3]60m.'!$D$8:$F$1011,3,0)),"",(VLOOKUP(B9,'[3]60m.'!$D$8:$H$1011,3,0)))</f>
        <v>926</v>
      </c>
      <c r="E9" s="27">
        <f>IF(ISERROR(VLOOKUP(B9,'[3]60m.'!$D$8:$G$1011,4,0)),"",(VLOOKUP(B9,'[3]60m.'!$D$8:$G$1011,4,0)))</f>
        <v>74</v>
      </c>
      <c r="F9" s="53">
        <f>IF(ISERROR(VLOOKUP(B9,[3]Uzun!$E$8:$K$1000,7,0)),"",(VLOOKUP(B9,[3]Uzun!$E$8:$K$1000,7,0)))</f>
        <v>402</v>
      </c>
      <c r="G9" s="22">
        <f>IF(ISERROR(VLOOKUP(B9,[3]Uzun!$E$8:$L$1000,8,0)),"",(VLOOKUP(B9,[3]Uzun!$E$8:$L$1000,8,0)))</f>
        <v>55</v>
      </c>
      <c r="H9" s="28">
        <f>IF(ISERROR(VLOOKUP(B9,[3]Gülle!$E$8:$K$1000,7,0)),"",(VLOOKUP(B9,[3]Gülle!$E$8:$K$1000,7,0)))</f>
        <v>505</v>
      </c>
      <c r="I9" s="27">
        <f>IF(ISERROR(VLOOKUP(B9,[3]Gülle!$E$8:$L$1000,8,0)),"",(VLOOKUP(B9,[3]Gülle!$E$8:$L$1000,8,0)))</f>
        <v>40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IF(ISERROR(VLOOKUP(B9,'[3]800m.'!$D$8:$F$986,3,0)),"",(VLOOKUP(B9,'[3]800m.'!$D$8:$H$986,3,0)))</f>
        <v/>
      </c>
      <c r="M9" s="50" t="str">
        <f>IF(ISERROR(VLOOKUP(B9,'[3]800m.'!$D$8:$G$986,4,0)),"",(VLOOKUP(B9,'[3]800m.'!$D$8:$G$986,4,0)))</f>
        <v/>
      </c>
      <c r="N9" s="49" t="str">
        <f>IF(ISERROR(VLOOKUP(B9,'[3]80m.'!$D$8:$F$1000,3,0)),"",(VLOOKUP(B9,'[3]80m.'!$D$8:$H$1000,3,0)))</f>
        <v/>
      </c>
      <c r="O9" s="22" t="str">
        <f>IF(ISERROR(VLOOKUP(B9,'[3]80m.'!$D$8:$G$1000,4,0)),"",(VLOOKUP(B9,'[3]80m.'!$D$8:$G$1000,4,0)))</f>
        <v/>
      </c>
      <c r="P9" s="48">
        <f t="shared" si="0"/>
        <v>169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30" t="s">
        <v>66</v>
      </c>
      <c r="C10" s="30" t="s">
        <v>52</v>
      </c>
      <c r="D10" s="47" t="str">
        <f>IF(ISERROR(VLOOKUP(B10,'[3]60m.'!$D$8:$F$1011,3,0)),"",(VLOOKUP(B10,'[3]60m.'!$D$8:$H$1011,3,0)))</f>
        <v/>
      </c>
      <c r="E10" s="27" t="str">
        <f>IF(ISERROR(VLOOKUP(B10,'[3]60m.'!$D$8:$G$1011,4,0)),"",(VLOOKUP(B10,'[3]60m.'!$D$8:$G$1011,4,0)))</f>
        <v/>
      </c>
      <c r="F10" s="53">
        <f>IF(ISERROR(VLOOKUP(B10,[3]Uzun!$E$8:$K$1000,7,0)),"",(VLOOKUP(B10,[3]Uzun!$E$8:$K$1000,7,0)))</f>
        <v>389</v>
      </c>
      <c r="G10" s="22">
        <f>IF(ISERROR(VLOOKUP(B10,[3]Uzun!$E$8:$L$1000,8,0)),"",(VLOOKUP(B10,[3]Uzun!$E$8:$L$1000,8,0)))</f>
        <v>51</v>
      </c>
      <c r="H10" s="28">
        <f>IF(ISERROR(VLOOKUP(B10,[3]Gülle!$E$8:$K$1000,7,0)),"",(VLOOKUP(B10,[3]Gülle!$E$8:$K$1000,7,0)))</f>
        <v>593</v>
      </c>
      <c r="I10" s="27">
        <f>IF(ISERROR(VLOOKUP(B10,[3]Gülle!$E$8:$L$1000,8,0)),"",(VLOOKUP(B10,[3]Gülle!$E$8:$L$1000,8,0)))</f>
        <v>46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IF(ISERROR(VLOOKUP(B10,'[3]800m.'!$D$8:$F$986,3,0)),"",(VLOOKUP(B10,'[3]800m.'!$D$8:$H$986,3,0)))</f>
        <v/>
      </c>
      <c r="M10" s="50" t="str">
        <f>IF(ISERROR(VLOOKUP(B10,'[3]800m.'!$D$8:$G$986,4,0)),"",(VLOOKUP(B10,'[3]800m.'!$D$8:$G$986,4,0)))</f>
        <v/>
      </c>
      <c r="N10" s="49" t="str">
        <f>IF(ISERROR(VLOOKUP(B10,'[3]80m.'!$D$8:$F$1000,3,0)),"",(VLOOKUP(B10,'[3]80m.'!$D$8:$H$1000,3,0)))</f>
        <v>11.89
(802)</v>
      </c>
      <c r="O10" s="22">
        <f>IF(ISERROR(VLOOKUP(B10,'[3]80m.'!$D$8:$G$1000,4,0)),"",(VLOOKUP(B10,'[3]80m.'!$D$8:$G$1000,4,0)))</f>
        <v>70</v>
      </c>
      <c r="P10" s="48">
        <f t="shared" si="0"/>
        <v>167</v>
      </c>
      <c r="Q10" s="54"/>
      <c r="R10" s="45"/>
      <c r="S10" s="45"/>
      <c r="T10" s="45"/>
      <c r="U10" s="45"/>
      <c r="V10" s="45"/>
    </row>
    <row r="11" spans="1:22" ht="31.5" customHeight="1" x14ac:dyDescent="0.2">
      <c r="A11" s="31">
        <v>3</v>
      </c>
      <c r="B11" s="30" t="s">
        <v>35</v>
      </c>
      <c r="C11" s="30" t="s">
        <v>25</v>
      </c>
      <c r="D11" s="47">
        <f>IF(ISERROR(VLOOKUP(B11,'[3]60m.'!$D$8:$F$1011,3,0)),"",(VLOOKUP(B11,'[3]60m.'!$D$8:$H$1011,3,0)))</f>
        <v>906</v>
      </c>
      <c r="E11" s="27">
        <f>IF(ISERROR(VLOOKUP(B11,'[3]60m.'!$D$8:$G$1011,4,0)),"",(VLOOKUP(B11,'[3]60m.'!$D$8:$G$1011,4,0)))</f>
        <v>78</v>
      </c>
      <c r="F11" s="53">
        <f>IF(ISERROR(VLOOKUP(B11,[3]Uzun!$E$8:$K$1000,7,0)),"",(VLOOKUP(B11,[3]Uzun!$E$8:$K$1000,7,0)))</f>
        <v>343</v>
      </c>
      <c r="G11" s="22">
        <f>IF(ISERROR(VLOOKUP(B11,[3]Uzun!$E$8:$L$1000,8,0)),"",(VLOOKUP(B11,[3]Uzun!$E$8:$L$1000,8,0)))</f>
        <v>36</v>
      </c>
      <c r="H11" s="28">
        <f>IF(ISERROR(VLOOKUP(B11,[3]Gülle!$E$8:$K$1000,7,0)),"",(VLOOKUP(B11,[3]Gülle!$E$8:$K$1000,7,0)))</f>
        <v>487</v>
      </c>
      <c r="I11" s="27">
        <f>IF(ISERROR(VLOOKUP(B11,[3]Gülle!$E$8:$L$1000,8,0)),"",(VLOOKUP(B11,[3]Gülle!$E$8:$L$1000,8,0)))</f>
        <v>39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IF(ISERROR(VLOOKUP(B11,'[3]800m.'!$D$8:$F$986,3,0)),"",(VLOOKUP(B11,'[3]800m.'!$D$8:$H$986,3,0)))</f>
        <v/>
      </c>
      <c r="M11" s="50" t="str">
        <f>IF(ISERROR(VLOOKUP(B11,'[3]800m.'!$D$8:$G$986,4,0)),"",(VLOOKUP(B11,'[3]800m.'!$D$8:$G$986,4,0)))</f>
        <v/>
      </c>
      <c r="N11" s="49" t="str">
        <f>IF(ISERROR(VLOOKUP(B11,'[3]80m.'!$D$8:$F$1000,3,0)),"",(VLOOKUP(B11,'[3]80m.'!$D$8:$H$1000,3,0)))</f>
        <v/>
      </c>
      <c r="O11" s="22" t="str">
        <f>IF(ISERROR(VLOOKUP(B11,'[3]80m.'!$D$8:$G$1000,4,0)),"",(VLOOKUP(B11,'[3]80m.'!$D$8:$G$1000,4,0)))</f>
        <v/>
      </c>
      <c r="P11" s="48">
        <f t="shared" si="0"/>
        <v>153</v>
      </c>
      <c r="Q11" s="54"/>
      <c r="R11" s="45"/>
      <c r="S11" s="45"/>
      <c r="T11" s="45"/>
      <c r="U11" s="45"/>
      <c r="V11" s="45"/>
    </row>
    <row r="12" spans="1:22" ht="31.5" customHeight="1" x14ac:dyDescent="0.2">
      <c r="A12" s="31">
        <v>4</v>
      </c>
      <c r="B12" s="30" t="s">
        <v>36</v>
      </c>
      <c r="C12" s="30" t="s">
        <v>25</v>
      </c>
      <c r="D12" s="47">
        <f>IF(ISERROR(VLOOKUP(B12,'[3]60m.'!$D$8:$F$1011,3,0)),"",(VLOOKUP(B12,'[3]60m.'!$D$8:$H$1011,3,0)))</f>
        <v>961</v>
      </c>
      <c r="E12" s="27">
        <f>IF(ISERROR(VLOOKUP(B12,'[3]60m.'!$D$8:$G$1011,4,0)),"",(VLOOKUP(B12,'[3]60m.'!$D$8:$G$1011,4,0)))</f>
        <v>67</v>
      </c>
      <c r="F12" s="53">
        <f>IF(ISERROR(VLOOKUP(B12,[3]Uzun!$E$8:$K$1000,7,0)),"",(VLOOKUP(B12,[3]Uzun!$E$8:$K$1000,7,0)))</f>
        <v>370</v>
      </c>
      <c r="G12" s="22">
        <f>IF(ISERROR(VLOOKUP(B12,[3]Uzun!$E$8:$L$1000,8,0)),"",(VLOOKUP(B12,[3]Uzun!$E$8:$L$1000,8,0)))</f>
        <v>45</v>
      </c>
      <c r="H12" s="28">
        <f>IF(ISERROR(VLOOKUP(B12,[3]Gülle!$E$8:$K$1000,7,0)),"",(VLOOKUP(B12,[3]Gülle!$E$8:$K$1000,7,0)))</f>
        <v>527</v>
      </c>
      <c r="I12" s="27">
        <f>IF(ISERROR(VLOOKUP(B12,[3]Gülle!$E$8:$L$1000,8,0)),"",(VLOOKUP(B12,[3]Gülle!$E$8:$L$1000,8,0)))</f>
        <v>41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IF(ISERROR(VLOOKUP(B12,'[3]800m.'!$D$8:$F$986,3,0)),"",(VLOOKUP(B12,'[3]800m.'!$D$8:$H$986,3,0)))</f>
        <v/>
      </c>
      <c r="M12" s="50" t="str">
        <f>IF(ISERROR(VLOOKUP(B12,'[3]800m.'!$D$8:$G$986,4,0)),"",(VLOOKUP(B12,'[3]800m.'!$D$8:$G$986,4,0)))</f>
        <v/>
      </c>
      <c r="N12" s="49" t="str">
        <f>IF(ISERROR(VLOOKUP(B12,'[3]80m.'!$D$8:$F$1000,3,0)),"",(VLOOKUP(B12,'[3]80m.'!$D$8:$H$1000,3,0)))</f>
        <v/>
      </c>
      <c r="O12" s="22" t="str">
        <f>IF(ISERROR(VLOOKUP(B12,'[3]80m.'!$D$8:$G$1000,4,0)),"",(VLOOKUP(B12,'[3]80m.'!$D$8:$G$1000,4,0)))</f>
        <v/>
      </c>
      <c r="P12" s="48">
        <f t="shared" si="0"/>
        <v>153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7</v>
      </c>
      <c r="B13" s="30" t="s">
        <v>65</v>
      </c>
      <c r="C13" s="30" t="s">
        <v>48</v>
      </c>
      <c r="D13" s="47">
        <f>IF(ISERROR(VLOOKUP(B13,'[3]60m.'!$D$8:$F$1011,3,0)),"",(VLOOKUP(B13,'[3]60m.'!$D$8:$H$1011,3,0)))</f>
        <v>949</v>
      </c>
      <c r="E13" s="27">
        <f>IF(ISERROR(VLOOKUP(B13,'[3]60m.'!$D$8:$G$1011,4,0)),"",(VLOOKUP(B13,'[3]60m.'!$D$8:$G$1011,4,0)))</f>
        <v>70</v>
      </c>
      <c r="F13" s="53">
        <f>IF(ISERROR(VLOOKUP(B13,[3]Uzun!$E$8:$K$1000,7,0)),"",(VLOOKUP(B13,[3]Uzun!$E$8:$K$1000,7,0)))</f>
        <v>377</v>
      </c>
      <c r="G13" s="22">
        <f>IF(ISERROR(VLOOKUP(B13,[3]Uzun!$E$8:$L$1000,8,0)),"",(VLOOKUP(B13,[3]Uzun!$E$8:$L$1000,8,0)))</f>
        <v>47</v>
      </c>
      <c r="H13" s="28">
        <f>IF(ISERROR(VLOOKUP(B13,[3]Gülle!$E$8:$K$1000,7,0)),"",(VLOOKUP(B13,[3]Gülle!$E$8:$K$1000,7,0)))</f>
        <v>389</v>
      </c>
      <c r="I13" s="27">
        <f>IF(ISERROR(VLOOKUP(B13,[3]Gülle!$E$8:$L$1000,8,0)),"",(VLOOKUP(B13,[3]Gülle!$E$8:$L$1000,8,0)))</f>
        <v>32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IF(ISERROR(VLOOKUP(B13,'[3]800m.'!$D$8:$F$986,3,0)),"",(VLOOKUP(B13,'[3]800m.'!$D$8:$H$986,3,0)))</f>
        <v/>
      </c>
      <c r="M13" s="50" t="str">
        <f>IF(ISERROR(VLOOKUP(B13,'[3]800m.'!$D$8:$G$986,4,0)),"",(VLOOKUP(B13,'[3]800m.'!$D$8:$G$986,4,0)))</f>
        <v/>
      </c>
      <c r="N13" s="49" t="str">
        <f>IF(ISERROR(VLOOKUP(B13,'[3]80m.'!$D$8:$F$1000,3,0)),"",(VLOOKUP(B13,'[3]80m.'!$D$8:$H$1000,3,0)))</f>
        <v/>
      </c>
      <c r="O13" s="22" t="str">
        <f>IF(ISERROR(VLOOKUP(B13,'[3]80m.'!$D$8:$G$1000,4,0)),"",(VLOOKUP(B13,'[3]80m.'!$D$8:$G$1000,4,0)))</f>
        <v/>
      </c>
      <c r="P13" s="48">
        <f t="shared" si="0"/>
        <v>149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8</v>
      </c>
      <c r="B14" s="30" t="s">
        <v>62</v>
      </c>
      <c r="C14" s="30" t="s">
        <v>43</v>
      </c>
      <c r="D14" s="47">
        <f>IF(ISERROR(VLOOKUP(B14,'[3]60m.'!$D$8:$F$1011,3,0)),"",(VLOOKUP(B14,'[3]60m.'!$D$8:$H$1011,3,0)))</f>
        <v>980</v>
      </c>
      <c r="E14" s="27">
        <f>IF(ISERROR(VLOOKUP(B14,'[3]60m.'!$D$8:$G$1011,4,0)),"",(VLOOKUP(B14,'[3]60m.'!$D$8:$G$1011,4,0)))</f>
        <v>64</v>
      </c>
      <c r="F14" s="53">
        <f>IF(ISERROR(VLOOKUP(B14,[3]Uzun!$E$8:$K$1000,7,0)),"",(VLOOKUP(B14,[3]Uzun!$E$8:$K$1000,7,0)))</f>
        <v>362</v>
      </c>
      <c r="G14" s="22">
        <f>IF(ISERROR(VLOOKUP(B14,[3]Uzun!$E$8:$L$1000,8,0)),"",(VLOOKUP(B14,[3]Uzun!$E$8:$L$1000,8,0)))</f>
        <v>42</v>
      </c>
      <c r="H14" s="28">
        <f>IF(ISERROR(VLOOKUP(B14,[3]Gülle!$E$8:$K$1000,7,0)),"",(VLOOKUP(B14,[3]Gülle!$E$8:$K$1000,7,0)))</f>
        <v>486</v>
      </c>
      <c r="I14" s="27">
        <f>IF(ISERROR(VLOOKUP(B14,[3]Gülle!$E$8:$L$1000,8,0)),"",(VLOOKUP(B14,[3]Gülle!$E$8:$L$1000,8,0)))</f>
        <v>39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IF(ISERROR(VLOOKUP(B14,'[3]800m.'!$D$8:$F$986,3,0)),"",(VLOOKUP(B14,'[3]800m.'!$D$8:$H$986,3,0)))</f>
        <v/>
      </c>
      <c r="M14" s="50" t="str">
        <f>IF(ISERROR(VLOOKUP(B14,'[3]800m.'!$D$8:$G$986,4,0)),"",(VLOOKUP(B14,'[3]800m.'!$D$8:$G$986,4,0)))</f>
        <v/>
      </c>
      <c r="N14" s="49" t="str">
        <f>IF(ISERROR(VLOOKUP(B14,'[3]80m.'!$D$8:$F$1000,3,0)),"",(VLOOKUP(B14,'[3]80m.'!$D$8:$H$1000,3,0)))</f>
        <v/>
      </c>
      <c r="O14" s="22" t="str">
        <f>IF(ISERROR(VLOOKUP(B14,'[3]80m.'!$D$8:$G$1000,4,0)),"",(VLOOKUP(B14,'[3]80m.'!$D$8:$G$1000,4,0)))</f>
        <v/>
      </c>
      <c r="P14" s="48">
        <f t="shared" si="0"/>
        <v>145</v>
      </c>
      <c r="Q14" s="54"/>
      <c r="R14" s="45"/>
      <c r="S14" s="45"/>
      <c r="T14" s="45"/>
      <c r="U14" s="45"/>
      <c r="V14" s="45"/>
    </row>
    <row r="15" spans="1:22" ht="31.5" customHeight="1" x14ac:dyDescent="0.2">
      <c r="A15" s="31">
        <v>5</v>
      </c>
      <c r="B15" s="30" t="s">
        <v>37</v>
      </c>
      <c r="C15" s="30" t="s">
        <v>25</v>
      </c>
      <c r="D15" s="47">
        <f>IF(ISERROR(VLOOKUP(B15,'[3]60m.'!$D$8:$F$1011,3,0)),"",(VLOOKUP(B15,'[3]60m.'!$D$8:$H$1011,3,0)))</f>
        <v>962</v>
      </c>
      <c r="E15" s="27">
        <f>IF(ISERROR(VLOOKUP(B15,'[3]60m.'!$D$8:$G$1011,4,0)),"",(VLOOKUP(B15,'[3]60m.'!$D$8:$G$1011,4,0)))</f>
        <v>67</v>
      </c>
      <c r="F15" s="53">
        <f>IF(ISERROR(VLOOKUP(B15,[3]Uzun!$E$8:$K$1000,7,0)),"",(VLOOKUP(B15,[3]Uzun!$E$8:$K$1000,7,0)))</f>
        <v>340</v>
      </c>
      <c r="G15" s="22">
        <f>IF(ISERROR(VLOOKUP(B15,[3]Uzun!$E$8:$L$1000,8,0)),"",(VLOOKUP(B15,[3]Uzun!$E$8:$L$1000,8,0)))</f>
        <v>35</v>
      </c>
      <c r="H15" s="28">
        <f>IF(ISERROR(VLOOKUP(B15,[3]Gülle!$E$8:$K$1000,7,0)),"",(VLOOKUP(B15,[3]Gülle!$E$8:$K$1000,7,0)))</f>
        <v>537</v>
      </c>
      <c r="I15" s="27">
        <f>IF(ISERROR(VLOOKUP(B15,[3]Gülle!$E$8:$L$1000,8,0)),"",(VLOOKUP(B15,[3]Gülle!$E$8:$L$1000,8,0)))</f>
        <v>42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IF(ISERROR(VLOOKUP(B15,'[3]800m.'!$D$8:$F$986,3,0)),"",(VLOOKUP(B15,'[3]800m.'!$D$8:$H$986,3,0)))</f>
        <v/>
      </c>
      <c r="M15" s="50" t="str">
        <f>IF(ISERROR(VLOOKUP(B15,'[3]800m.'!$D$8:$G$986,4,0)),"",(VLOOKUP(B15,'[3]800m.'!$D$8:$G$986,4,0)))</f>
        <v/>
      </c>
      <c r="N15" s="49" t="str">
        <f>IF(ISERROR(VLOOKUP(B15,'[3]80m.'!$D$8:$F$1000,3,0)),"",(VLOOKUP(B15,'[3]80m.'!$D$8:$H$1000,3,0)))</f>
        <v/>
      </c>
      <c r="O15" s="22" t="str">
        <f>IF(ISERROR(VLOOKUP(B15,'[3]80m.'!$D$8:$G$1000,4,0)),"",(VLOOKUP(B15,'[3]80m.'!$D$8:$G$1000,4,0)))</f>
        <v/>
      </c>
      <c r="P15" s="48">
        <f t="shared" si="0"/>
        <v>144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10</v>
      </c>
      <c r="B16" s="30" t="s">
        <v>61</v>
      </c>
      <c r="C16" s="30" t="s">
        <v>48</v>
      </c>
      <c r="D16" s="47">
        <f>IF(ISERROR(VLOOKUP(B16,'[3]60m.'!$D$8:$F$1011,3,0)),"",(VLOOKUP(B16,'[3]60m.'!$D$8:$H$1011,3,0)))</f>
        <v>982</v>
      </c>
      <c r="E16" s="27">
        <f>IF(ISERROR(VLOOKUP(B16,'[3]60m.'!$D$8:$G$1011,4,0)),"",(VLOOKUP(B16,'[3]60m.'!$D$8:$G$1011,4,0)))</f>
        <v>63</v>
      </c>
      <c r="F16" s="53">
        <f>IF(ISERROR(VLOOKUP(B16,[3]Uzun!$E$8:$K$1000,7,0)),"",(VLOOKUP(B16,[3]Uzun!$E$8:$K$1000,7,0)))</f>
        <v>344</v>
      </c>
      <c r="G16" s="22">
        <f>IF(ISERROR(VLOOKUP(B16,[3]Uzun!$E$8:$L$1000,8,0)),"",(VLOOKUP(B16,[3]Uzun!$E$8:$L$1000,8,0)))</f>
        <v>36</v>
      </c>
      <c r="H16" s="28">
        <f>IF(ISERROR(VLOOKUP(B16,[3]Gülle!$E$8:$K$1000,7,0)),"",(VLOOKUP(B16,[3]Gülle!$E$8:$K$1000,7,0)))</f>
        <v>546</v>
      </c>
      <c r="I16" s="27">
        <f>IF(ISERROR(VLOOKUP(B16,[3]Gülle!$E$8:$L$1000,8,0)),"",(VLOOKUP(B16,[3]Gülle!$E$8:$L$1000,8,0)))</f>
        <v>43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IF(ISERROR(VLOOKUP(B16,'[3]800m.'!$D$8:$F$986,3,0)),"",(VLOOKUP(B16,'[3]800m.'!$D$8:$H$986,3,0)))</f>
        <v/>
      </c>
      <c r="M16" s="50" t="str">
        <f>IF(ISERROR(VLOOKUP(B16,'[3]800m.'!$D$8:$G$986,4,0)),"",(VLOOKUP(B16,'[3]800m.'!$D$8:$G$986,4,0)))</f>
        <v/>
      </c>
      <c r="N16" s="49" t="str">
        <f>IF(ISERROR(VLOOKUP(B16,'[3]80m.'!$D$8:$F$1000,3,0)),"",(VLOOKUP(B16,'[3]80m.'!$D$8:$H$1000,3,0)))</f>
        <v/>
      </c>
      <c r="O16" s="22" t="str">
        <f>IF(ISERROR(VLOOKUP(B16,'[3]80m.'!$D$8:$G$1000,4,0)),"",(VLOOKUP(B16,'[3]80m.'!$D$8:$G$1000,4,0)))</f>
        <v/>
      </c>
      <c r="P16" s="48">
        <f t="shared" si="0"/>
        <v>142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11</v>
      </c>
      <c r="B17" s="30" t="s">
        <v>60</v>
      </c>
      <c r="C17" s="30" t="s">
        <v>52</v>
      </c>
      <c r="D17" s="47">
        <f>IF(ISERROR(VLOOKUP(B17,'[3]60m.'!$D$8:$F$1011,3,0)),"",(VLOOKUP(B17,'[3]60m.'!$D$8:$H$1011,3,0)))</f>
        <v>1004</v>
      </c>
      <c r="E17" s="27">
        <f>IF(ISERROR(VLOOKUP(B17,'[3]60m.'!$D$8:$G$1011,4,0)),"",(VLOOKUP(B17,'[3]60m.'!$D$8:$G$1011,4,0)))</f>
        <v>59</v>
      </c>
      <c r="F17" s="53">
        <f>IF(ISERROR(VLOOKUP(B17,[3]Uzun!$E$8:$K$1000,7,0)),"",(VLOOKUP(B17,[3]Uzun!$E$8:$K$1000,7,0)))</f>
        <v>344</v>
      </c>
      <c r="G17" s="22">
        <f>IF(ISERROR(VLOOKUP(B17,[3]Uzun!$E$8:$L$1000,8,0)),"",(VLOOKUP(B17,[3]Uzun!$E$8:$L$1000,8,0)))</f>
        <v>36</v>
      </c>
      <c r="H17" s="28">
        <f>IF(ISERROR(VLOOKUP(B17,[3]Gülle!$E$8:$K$1000,7,0)),"",(VLOOKUP(B17,[3]Gülle!$E$8:$K$1000,7,0)))</f>
        <v>596</v>
      </c>
      <c r="I17" s="27">
        <f>IF(ISERROR(VLOOKUP(B17,[3]Gülle!$E$8:$L$1000,8,0)),"",(VLOOKUP(B17,[3]Gülle!$E$8:$L$1000,8,0)))</f>
        <v>46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IF(ISERROR(VLOOKUP(B17,'[3]800m.'!$D$8:$F$986,3,0)),"",(VLOOKUP(B17,'[3]800m.'!$D$8:$H$986,3,0)))</f>
        <v/>
      </c>
      <c r="M17" s="50" t="str">
        <f>IF(ISERROR(VLOOKUP(B17,'[3]800m.'!$D$8:$G$986,4,0)),"",(VLOOKUP(B17,'[3]800m.'!$D$8:$G$986,4,0)))</f>
        <v/>
      </c>
      <c r="N17" s="49" t="str">
        <f>IF(ISERROR(VLOOKUP(B17,'[3]80m.'!$D$8:$F$1000,3,0)),"",(VLOOKUP(B17,'[3]80m.'!$D$8:$H$1000,3,0)))</f>
        <v/>
      </c>
      <c r="O17" s="22" t="str">
        <f>IF(ISERROR(VLOOKUP(B17,'[3]80m.'!$D$8:$G$1000,4,0)),"",(VLOOKUP(B17,'[3]80m.'!$D$8:$G$1000,4,0)))</f>
        <v/>
      </c>
      <c r="P17" s="48">
        <f t="shared" si="0"/>
        <v>141</v>
      </c>
      <c r="Q17" s="54"/>
      <c r="R17" s="45"/>
      <c r="S17" s="45"/>
      <c r="T17" s="45"/>
      <c r="U17" s="45"/>
      <c r="V17" s="45"/>
    </row>
    <row r="18" spans="1:22" ht="31.5" customHeight="1" x14ac:dyDescent="0.2">
      <c r="A18" s="31">
        <v>6</v>
      </c>
      <c r="B18" s="30" t="s">
        <v>38</v>
      </c>
      <c r="C18" s="30" t="s">
        <v>25</v>
      </c>
      <c r="D18" s="47">
        <f>IF(ISERROR(VLOOKUP(B18,'[3]60m.'!$D$8:$F$1011,3,0)),"",(VLOOKUP(B18,'[3]60m.'!$D$8:$H$1011,3,0)))</f>
        <v>958</v>
      </c>
      <c r="E18" s="27">
        <f>IF(ISERROR(VLOOKUP(B18,'[3]60m.'!$D$8:$G$1011,4,0)),"",(VLOOKUP(B18,'[3]60m.'!$D$8:$G$1011,4,0)))</f>
        <v>68</v>
      </c>
      <c r="F18" s="53">
        <f>IF(ISERROR(VLOOKUP(B18,[3]Uzun!$E$8:$K$1000,7,0)),"",(VLOOKUP(B18,[3]Uzun!$E$8:$K$1000,7,0)))</f>
        <v>349</v>
      </c>
      <c r="G18" s="22">
        <f>IF(ISERROR(VLOOKUP(B18,[3]Uzun!$E$8:$L$1000,8,0)),"",(VLOOKUP(B18,[3]Uzun!$E$8:$L$1000,8,0)))</f>
        <v>38</v>
      </c>
      <c r="H18" s="28">
        <f>IF(ISERROR(VLOOKUP(B18,[3]Gülle!$E$8:$K$1000,7,0)),"",(VLOOKUP(B18,[3]Gülle!$E$8:$K$1000,7,0)))</f>
        <v>432</v>
      </c>
      <c r="I18" s="27">
        <f>IF(ISERROR(VLOOKUP(B18,[3]Gülle!$E$8:$L$1000,8,0)),"",(VLOOKUP(B18,[3]Gülle!$E$8:$L$1000,8,0)))</f>
        <v>35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IF(ISERROR(VLOOKUP(B18,'[3]800m.'!$D$8:$F$986,3,0)),"",(VLOOKUP(B18,'[3]800m.'!$D$8:$H$986,3,0)))</f>
        <v/>
      </c>
      <c r="M18" s="50" t="str">
        <f>IF(ISERROR(VLOOKUP(B18,'[3]800m.'!$D$8:$G$986,4,0)),"",(VLOOKUP(B18,'[3]800m.'!$D$8:$G$986,4,0)))</f>
        <v/>
      </c>
      <c r="N18" s="49" t="str">
        <f>IF(ISERROR(VLOOKUP(B18,'[3]80m.'!$D$8:$F$1000,3,0)),"",(VLOOKUP(B18,'[3]80m.'!$D$8:$H$1000,3,0)))</f>
        <v/>
      </c>
      <c r="O18" s="22" t="str">
        <f>IF(ISERROR(VLOOKUP(B18,'[3]80m.'!$D$8:$G$1000,4,0)),"",(VLOOKUP(B18,'[3]80m.'!$D$8:$G$1000,4,0)))</f>
        <v/>
      </c>
      <c r="P18" s="48">
        <f t="shared" si="0"/>
        <v>141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13</v>
      </c>
      <c r="B19" s="30" t="s">
        <v>59</v>
      </c>
      <c r="C19" s="30" t="s">
        <v>52</v>
      </c>
      <c r="D19" s="47">
        <f>IF(ISERROR(VLOOKUP(B19,'[3]60m.'!$D$8:$F$1011,3,0)),"",(VLOOKUP(B19,'[3]60m.'!$D$8:$H$1011,3,0)))</f>
        <v>985</v>
      </c>
      <c r="E19" s="27">
        <f>IF(ISERROR(VLOOKUP(B19,'[3]60m.'!$D$8:$G$1011,4,0)),"",(VLOOKUP(B19,'[3]60m.'!$D$8:$G$1011,4,0)))</f>
        <v>63</v>
      </c>
      <c r="F19" s="53">
        <f>IF(ISERROR(VLOOKUP(B19,[3]Uzun!$E$8:$K$1000,7,0)),"",(VLOOKUP(B19,[3]Uzun!$E$8:$K$1000,7,0)))</f>
        <v>334</v>
      </c>
      <c r="G19" s="22">
        <f>IF(ISERROR(VLOOKUP(B19,[3]Uzun!$E$8:$L$1000,8,0)),"",(VLOOKUP(B19,[3]Uzun!$E$8:$L$1000,8,0)))</f>
        <v>33</v>
      </c>
      <c r="H19" s="28">
        <f>IF(ISERROR(VLOOKUP(B19,[3]Gülle!$E$8:$K$1000,7,0)),"",(VLOOKUP(B19,[3]Gülle!$E$8:$K$1000,7,0)))</f>
        <v>526</v>
      </c>
      <c r="I19" s="27">
        <f>IF(ISERROR(VLOOKUP(B19,[3]Gülle!$E$8:$L$1000,8,0)),"",(VLOOKUP(B19,[3]Gülle!$E$8:$L$1000,8,0)))</f>
        <v>41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IF(ISERROR(VLOOKUP(B19,'[3]800m.'!$D$8:$F$986,3,0)),"",(VLOOKUP(B19,'[3]800m.'!$D$8:$H$986,3,0)))</f>
        <v/>
      </c>
      <c r="M19" s="50" t="str">
        <f>IF(ISERROR(VLOOKUP(B19,'[3]800m.'!$D$8:$G$986,4,0)),"",(VLOOKUP(B19,'[3]800m.'!$D$8:$G$986,4,0)))</f>
        <v/>
      </c>
      <c r="N19" s="49" t="str">
        <f>IF(ISERROR(VLOOKUP(B19,'[3]80m.'!$D$8:$F$1000,3,0)),"",(VLOOKUP(B19,'[3]80m.'!$D$8:$H$1000,3,0)))</f>
        <v/>
      </c>
      <c r="O19" s="22" t="str">
        <f>IF(ISERROR(VLOOKUP(B19,'[3]80m.'!$D$8:$G$1000,4,0)),"",(VLOOKUP(B19,'[3]80m.'!$D$8:$G$1000,4,0)))</f>
        <v/>
      </c>
      <c r="P19" s="48">
        <f t="shared" si="0"/>
        <v>137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14</v>
      </c>
      <c r="B20" s="30" t="s">
        <v>58</v>
      </c>
      <c r="C20" s="30" t="s">
        <v>43</v>
      </c>
      <c r="D20" s="47">
        <f>IF(ISERROR(VLOOKUP(B20,'[3]60m.'!$D$8:$F$1011,3,0)),"",(VLOOKUP(B20,'[3]60m.'!$D$8:$H$1011,3,0)))</f>
        <v>1017</v>
      </c>
      <c r="E20" s="27">
        <f>IF(ISERROR(VLOOKUP(B20,'[3]60m.'!$D$8:$G$1011,4,0)),"",(VLOOKUP(B20,'[3]60m.'!$D$8:$G$1011,4,0)))</f>
        <v>56</v>
      </c>
      <c r="F20" s="53">
        <f>IF(ISERROR(VLOOKUP(B20,[3]Uzun!$E$8:$K$1000,7,0)),"",(VLOOKUP(B20,[3]Uzun!$E$8:$K$1000,7,0)))</f>
        <v>347</v>
      </c>
      <c r="G20" s="22">
        <f>IF(ISERROR(VLOOKUP(B20,[3]Uzun!$E$8:$L$1000,8,0)),"",(VLOOKUP(B20,[3]Uzun!$E$8:$L$1000,8,0)))</f>
        <v>37</v>
      </c>
      <c r="H20" s="28">
        <f>IF(ISERROR(VLOOKUP(B20,[3]Gülle!$E$8:$K$1000,7,0)),"",(VLOOKUP(B20,[3]Gülle!$E$8:$K$1000,7,0)))</f>
        <v>550</v>
      </c>
      <c r="I20" s="27">
        <f>IF(ISERROR(VLOOKUP(B20,[3]Gülle!$E$8:$L$1000,8,0)),"",(VLOOKUP(B20,[3]Gülle!$E$8:$L$1000,8,0)))</f>
        <v>43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IF(ISERROR(VLOOKUP(B20,'[3]800m.'!$D$8:$F$986,3,0)),"",(VLOOKUP(B20,'[3]800m.'!$D$8:$H$986,3,0)))</f>
        <v/>
      </c>
      <c r="M20" s="50" t="str">
        <f>IF(ISERROR(VLOOKUP(B20,'[3]800m.'!$D$8:$G$986,4,0)),"",(VLOOKUP(B20,'[3]800m.'!$D$8:$G$986,4,0)))</f>
        <v/>
      </c>
      <c r="N20" s="49" t="str">
        <f>IF(ISERROR(VLOOKUP(B20,'[3]80m.'!$D$8:$F$1000,3,0)),"",(VLOOKUP(B20,'[3]80m.'!$D$8:$H$1000,3,0)))</f>
        <v/>
      </c>
      <c r="O20" s="22" t="str">
        <f>IF(ISERROR(VLOOKUP(B20,'[3]80m.'!$D$8:$G$1000,4,0)),"",(VLOOKUP(B20,'[3]80m.'!$D$8:$G$1000,4,0)))</f>
        <v/>
      </c>
      <c r="P20" s="48">
        <f t="shared" si="0"/>
        <v>136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15</v>
      </c>
      <c r="B21" s="30" t="s">
        <v>55</v>
      </c>
      <c r="C21" s="30" t="s">
        <v>52</v>
      </c>
      <c r="D21" s="47">
        <f>IF(ISERROR(VLOOKUP(B21,'[3]60m.'!$D$8:$F$1011,3,0)),"",(VLOOKUP(B21,'[3]60m.'!$D$8:$H$1011,3,0)))</f>
        <v>1091</v>
      </c>
      <c r="E21" s="27">
        <f>IF(ISERROR(VLOOKUP(B21,'[3]60m.'!$D$8:$G$1011,4,0)),"",(VLOOKUP(B21,'[3]60m.'!$D$8:$G$1011,4,0)))</f>
        <v>41</v>
      </c>
      <c r="F21" s="53">
        <f>IF(ISERROR(VLOOKUP(B21,[3]Uzun!$E$8:$K$1000,7,0)),"",(VLOOKUP(B21,[3]Uzun!$E$8:$K$1000,7,0)))</f>
        <v>373</v>
      </c>
      <c r="G21" s="22">
        <f>IF(ISERROR(VLOOKUP(B21,[3]Uzun!$E$8:$L$1000,8,0)),"",(VLOOKUP(B21,[3]Uzun!$E$8:$L$1000,8,0)))</f>
        <v>46</v>
      </c>
      <c r="H21" s="28">
        <f>IF(ISERROR(VLOOKUP(B21,[3]Gülle!$E$8:$K$1000,7,0)),"",(VLOOKUP(B21,[3]Gülle!$E$8:$K$1000,7,0)))</f>
        <v>504</v>
      </c>
      <c r="I21" s="27">
        <f>IF(ISERROR(VLOOKUP(B21,[3]Gülle!$E$8:$L$1000,8,0)),"",(VLOOKUP(B21,[3]Gülle!$E$8:$L$1000,8,0)))</f>
        <v>40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IF(ISERROR(VLOOKUP(B21,'[3]800m.'!$D$8:$F$986,3,0)),"",(VLOOKUP(B21,'[3]800m.'!$D$8:$H$986,3,0)))</f>
        <v/>
      </c>
      <c r="M21" s="50" t="str">
        <f>IF(ISERROR(VLOOKUP(B21,'[3]800m.'!$D$8:$G$986,4,0)),"",(VLOOKUP(B21,'[3]800m.'!$D$8:$G$986,4,0)))</f>
        <v/>
      </c>
      <c r="N21" s="49" t="str">
        <f>IF(ISERROR(VLOOKUP(B21,'[3]80m.'!$D$8:$F$1000,3,0)),"",(VLOOKUP(B21,'[3]80m.'!$D$8:$H$1000,3,0)))</f>
        <v/>
      </c>
      <c r="O21" s="22" t="str">
        <f>IF(ISERROR(VLOOKUP(B21,'[3]80m.'!$D$8:$G$1000,4,0)),"",(VLOOKUP(B21,'[3]80m.'!$D$8:$G$1000,4,0)))</f>
        <v/>
      </c>
      <c r="P21" s="48">
        <f t="shared" si="0"/>
        <v>127</v>
      </c>
      <c r="Q21" s="54"/>
      <c r="R21" s="45"/>
      <c r="S21" s="45"/>
      <c r="T21" s="45"/>
      <c r="U21" s="45"/>
      <c r="V21" s="45"/>
    </row>
    <row r="22" spans="1:22" ht="31.5" customHeight="1" x14ac:dyDescent="0.2">
      <c r="A22" s="31">
        <v>7</v>
      </c>
      <c r="B22" s="30" t="s">
        <v>39</v>
      </c>
      <c r="C22" s="30" t="s">
        <v>25</v>
      </c>
      <c r="D22" s="47">
        <f>IF(ISERROR(VLOOKUP(B22,'[3]60m.'!$D$8:$F$1011,3,0)),"",(VLOOKUP(B22,'[3]60m.'!$D$8:$H$1011,3,0)))</f>
        <v>1041</v>
      </c>
      <c r="E22" s="27">
        <f>IF(ISERROR(VLOOKUP(B22,'[3]60m.'!$D$8:$G$1011,4,0)),"",(VLOOKUP(B22,'[3]60m.'!$D$8:$G$1011,4,0)))</f>
        <v>51</v>
      </c>
      <c r="F22" s="53">
        <f>IF(ISERROR(VLOOKUP(B22,[3]Uzun!$E$8:$K$1000,7,0)),"",(VLOOKUP(B22,[3]Uzun!$E$8:$K$1000,7,0)))</f>
        <v>338</v>
      </c>
      <c r="G22" s="22">
        <f>IF(ISERROR(VLOOKUP(B22,[3]Uzun!$E$8:$L$1000,8,0)),"",(VLOOKUP(B22,[3]Uzun!$E$8:$L$1000,8,0)))</f>
        <v>34</v>
      </c>
      <c r="H22" s="28">
        <f>IF(ISERROR(VLOOKUP(B22,[3]Gülle!$E$8:$K$1000,7,0)),"",(VLOOKUP(B22,[3]Gülle!$E$8:$K$1000,7,0)))</f>
        <v>473</v>
      </c>
      <c r="I22" s="27">
        <f>IF(ISERROR(VLOOKUP(B22,[3]Gülle!$E$8:$L$1000,8,0)),"",(VLOOKUP(B22,[3]Gülle!$E$8:$L$1000,8,0)))</f>
        <v>38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IF(ISERROR(VLOOKUP(B22,'[3]800m.'!$D$8:$F$986,3,0)),"",(VLOOKUP(B22,'[3]800m.'!$D$8:$H$986,3,0)))</f>
        <v/>
      </c>
      <c r="M22" s="50" t="str">
        <f>IF(ISERROR(VLOOKUP(B22,'[3]800m.'!$D$8:$G$986,4,0)),"",(VLOOKUP(B22,'[3]800m.'!$D$8:$G$986,4,0)))</f>
        <v/>
      </c>
      <c r="N22" s="49" t="str">
        <f>IF(ISERROR(VLOOKUP(B22,'[3]80m.'!$D$8:$F$1000,3,0)),"",(VLOOKUP(B22,'[3]80m.'!$D$8:$H$1000,3,0)))</f>
        <v/>
      </c>
      <c r="O22" s="22" t="str">
        <f>IF(ISERROR(VLOOKUP(B22,'[3]80m.'!$D$8:$G$1000,4,0)),"",(VLOOKUP(B22,'[3]80m.'!$D$8:$G$1000,4,0)))</f>
        <v/>
      </c>
      <c r="P22" s="48">
        <f t="shared" si="0"/>
        <v>123</v>
      </c>
      <c r="Q22" s="54"/>
      <c r="R22" s="45"/>
      <c r="S22" s="45"/>
      <c r="T22" s="45"/>
      <c r="U22" s="45"/>
      <c r="V22" s="45"/>
    </row>
    <row r="23" spans="1:22" ht="31.5" customHeight="1" x14ac:dyDescent="0.2">
      <c r="A23" s="31">
        <v>8</v>
      </c>
      <c r="B23" s="30" t="s">
        <v>33</v>
      </c>
      <c r="C23" s="30" t="s">
        <v>25</v>
      </c>
      <c r="D23" s="47">
        <f>IF(ISERROR(VLOOKUP(B23,'[3]60m.'!$D$8:$F$1011,3,0)),"",(VLOOKUP(B23,'[3]60m.'!$D$8:$H$1011,3,0)))</f>
        <v>948</v>
      </c>
      <c r="E23" s="27">
        <f>IF(ISERROR(VLOOKUP(B23,'[3]60m.'!$D$8:$G$1011,4,0)),"",(VLOOKUP(B23,'[3]60m.'!$D$8:$G$1011,4,0)))</f>
        <v>70</v>
      </c>
      <c r="F23" s="53">
        <f>IF(ISERROR(VLOOKUP(B23,[3]Uzun!$E$8:$K$1000,7,0)),"",(VLOOKUP(B23,[3]Uzun!$E$8:$K$1000,7,0)))</f>
        <v>388</v>
      </c>
      <c r="G23" s="22">
        <f>IF(ISERROR(VLOOKUP(B23,[3]Uzun!$E$8:$L$1000,8,0)),"",(VLOOKUP(B23,[3]Uzun!$E$8:$L$1000,8,0)))</f>
        <v>51</v>
      </c>
      <c r="H23" s="28" t="str">
        <f>IF(ISERROR(VLOOKUP(B23,[3]Gülle!$E$8:$K$1000,7,0)),"",(VLOOKUP(B23,[3]Gülle!$E$8:$K$1000,7,0)))</f>
        <v/>
      </c>
      <c r="I23" s="27" t="str">
        <f>IF(ISERROR(VLOOKUP(B23,[3]Gülle!$E$8:$L$1000,8,0)),"",(VLOOKUP(B23,[3]Gülle!$E$8:$L$1000,8,0)))</f>
        <v/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IF(ISERROR(VLOOKUP(B23,'[3]800m.'!$D$8:$F$986,3,0)),"",(VLOOKUP(B23,'[3]800m.'!$D$8:$H$986,3,0)))</f>
        <v/>
      </c>
      <c r="M23" s="50" t="str">
        <f>IF(ISERROR(VLOOKUP(B23,'[3]800m.'!$D$8:$G$986,4,0)),"",(VLOOKUP(B23,'[3]800m.'!$D$8:$G$986,4,0)))</f>
        <v/>
      </c>
      <c r="N23" s="49" t="str">
        <f>IF(ISERROR(VLOOKUP(B23,'[3]80m.'!$D$8:$F$1000,3,0)),"",(VLOOKUP(B23,'[3]80m.'!$D$8:$H$1000,3,0)))</f>
        <v/>
      </c>
      <c r="O23" s="22" t="str">
        <f>IF(ISERROR(VLOOKUP(B23,'[3]80m.'!$D$8:$G$1000,4,0)),"",(VLOOKUP(B23,'[3]80m.'!$D$8:$G$1000,4,0)))</f>
        <v/>
      </c>
      <c r="P23" s="48">
        <f t="shared" si="0"/>
        <v>121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18</v>
      </c>
      <c r="B24" s="30" t="s">
        <v>54</v>
      </c>
      <c r="C24" s="30" t="s">
        <v>52</v>
      </c>
      <c r="D24" s="47">
        <f>IF(ISERROR(VLOOKUP(B24,'[3]60m.'!$D$8:$F$1011,3,0)),"",(VLOOKUP(B24,'[3]60m.'!$D$8:$H$1011,3,0)))</f>
        <v>993</v>
      </c>
      <c r="E24" s="27">
        <f>IF(ISERROR(VLOOKUP(B24,'[3]60m.'!$D$8:$G$1011,4,0)),"",(VLOOKUP(B24,'[3]60m.'!$D$8:$G$1011,4,0)))</f>
        <v>61</v>
      </c>
      <c r="F24" s="53">
        <f>IF(ISERROR(VLOOKUP(B24,[3]Uzun!$E$8:$K$1000,7,0)),"",(VLOOKUP(B24,[3]Uzun!$E$8:$K$1000,7,0)))</f>
        <v>296</v>
      </c>
      <c r="G24" s="22">
        <f>IF(ISERROR(VLOOKUP(B24,[3]Uzun!$E$8:$L$1000,8,0)),"",(VLOOKUP(B24,[3]Uzun!$E$8:$L$1000,8,0)))</f>
        <v>21</v>
      </c>
      <c r="H24" s="28">
        <f>IF(ISERROR(VLOOKUP(B24,[3]Gülle!$E$8:$K$1000,7,0)),"",(VLOOKUP(B24,[3]Gülle!$E$8:$K$1000,7,0)))</f>
        <v>495</v>
      </c>
      <c r="I24" s="27">
        <f>IF(ISERROR(VLOOKUP(B24,[3]Gülle!$E$8:$L$1000,8,0)),"",(VLOOKUP(B24,[3]Gülle!$E$8:$L$1000,8,0)))</f>
        <v>39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IF(ISERROR(VLOOKUP(B24,'[3]800m.'!$E$8:$F$986,2,0)),"",(VLOOKUP(B24,'[3]800m.'!$E$8:$H$986,2,0)))</f>
        <v/>
      </c>
      <c r="M24" s="50" t="str">
        <f>IF(ISERROR(VLOOKUP(B24,'[3]800m.'!$E$8:$G$986,3,0)),"",(VLOOKUP(B24,'[3]800m.'!$E$8:$G$986,3,0)))</f>
        <v/>
      </c>
      <c r="N24" s="49" t="str">
        <f>IF(ISERROR(VLOOKUP(B24,'[3]80m.'!$D$8:$F$1000,3,0)),"",(VLOOKUP(B24,'[3]80m.'!$D$8:$H$1000,3,0)))</f>
        <v/>
      </c>
      <c r="O24" s="22" t="str">
        <f>IF(ISERROR(VLOOKUP(B24,'[3]80m.'!$D$8:$G$1000,4,0)),"",(VLOOKUP(B24,'[3]80m.'!$D$8:$G$1000,4,0)))</f>
        <v/>
      </c>
      <c r="P24" s="48">
        <f t="shared" si="0"/>
        <v>121</v>
      </c>
      <c r="Q24" s="54"/>
      <c r="R24" s="45"/>
      <c r="S24" s="45"/>
      <c r="T24" s="45"/>
      <c r="U24" s="45"/>
      <c r="V24" s="45"/>
    </row>
    <row r="25" spans="1:22" ht="31.5" customHeight="1" x14ac:dyDescent="0.2">
      <c r="A25" s="31">
        <v>9</v>
      </c>
      <c r="B25" s="30" t="s">
        <v>40</v>
      </c>
      <c r="C25" s="30" t="s">
        <v>25</v>
      </c>
      <c r="D25" s="47">
        <f>IF(ISERROR(VLOOKUP(B25,'[3]60m.'!$D$8:$F$1011,3,0)),"",(VLOOKUP(B25,'[3]60m.'!$D$8:$H$1011,3,0)))</f>
        <v>927</v>
      </c>
      <c r="E25" s="27">
        <f>IF(ISERROR(VLOOKUP(B25,'[3]60m.'!$D$8:$G$1011,4,0)),"",(VLOOKUP(B25,'[3]60m.'!$D$8:$G$1011,4,0)))</f>
        <v>74</v>
      </c>
      <c r="F25" s="53" t="str">
        <f>IF(ISERROR(VLOOKUP(B25,[3]Uzun!$E$8:$K$1000,7,0)),"",(VLOOKUP(B25,[3]Uzun!$E$8:$K$1000,7,0)))</f>
        <v>DNS</v>
      </c>
      <c r="G25" s="22">
        <f>IF(ISERROR(VLOOKUP(B25,[3]Uzun!$E$8:$L$1000,8,0)),"",(VLOOKUP(B25,[3]Uzun!$E$8:$L$1000,8,0)))</f>
        <v>0</v>
      </c>
      <c r="H25" s="28">
        <f>IF(ISERROR(VLOOKUP(B25,[3]Gülle!$E$8:$K$1000,7,0)),"",(VLOOKUP(B25,[3]Gülle!$E$8:$K$1000,7,0)))</f>
        <v>557</v>
      </c>
      <c r="I25" s="27">
        <f>IF(ISERROR(VLOOKUP(B25,[3]Gülle!$E$8:$L$1000,8,0)),"",(VLOOKUP(B25,[3]Gülle!$E$8:$L$1000,8,0)))</f>
        <v>43</v>
      </c>
      <c r="J25" s="52"/>
      <c r="K25" s="22" t="str">
        <f>IF(ISERROR(VLOOKUP(B25,#REF!,7,0)),"",(VLOOKUP(B25,#REF!,7,0)))</f>
        <v/>
      </c>
      <c r="L25" s="51" t="str">
        <f>IF(ISERROR(VLOOKUP(B25,'[3]800m.'!$E$8:$F$986,2,0)),"",(VLOOKUP(B25,'[3]800m.'!$E$8:$H$986,2,0)))</f>
        <v/>
      </c>
      <c r="M25" s="50" t="str">
        <f>IF(ISERROR(VLOOKUP(B25,'[3]800m.'!$E$8:$G$986,3,0)),"",(VLOOKUP(B25,'[3]800m.'!$E$8:$G$986,3,0)))</f>
        <v/>
      </c>
      <c r="N25" s="49" t="str">
        <f>IF(ISERROR(VLOOKUP(B25,'[3]80m.'!$D$8:$F$1000,3,0)),"",(VLOOKUP(B25,'[3]80m.'!$D$8:$H$1000,3,0)))</f>
        <v/>
      </c>
      <c r="O25" s="22" t="str">
        <f>IF(ISERROR(VLOOKUP(B25,'[3]80m.'!$D$8:$G$1000,4,0)),"",(VLOOKUP(B25,'[3]80m.'!$D$8:$G$1000,4,0)))</f>
        <v/>
      </c>
      <c r="P25" s="48">
        <f t="shared" si="0"/>
        <v>117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20</v>
      </c>
      <c r="B26" s="30" t="s">
        <v>64</v>
      </c>
      <c r="C26" s="30" t="s">
        <v>63</v>
      </c>
      <c r="D26" s="47">
        <f>IF(ISERROR(VLOOKUP(B26,'[3]60m.'!$D$8:$F$1011,3,0)),"",(VLOOKUP(B26,'[3]60m.'!$D$8:$H$1011,3,0)))</f>
        <v>964</v>
      </c>
      <c r="E26" s="27">
        <f>IF(ISERROR(VLOOKUP(B26,'[3]60m.'!$D$8:$G$1011,4,0)),"",(VLOOKUP(B26,'[3]60m.'!$D$8:$G$1011,4,0)))</f>
        <v>67</v>
      </c>
      <c r="F26" s="53">
        <f>IF(ISERROR(VLOOKUP(B26,[3]Uzun!$E$8:$K$1000,7,0)),"",(VLOOKUP(B26,[3]Uzun!$E$8:$K$1000,7,0)))</f>
        <v>384</v>
      </c>
      <c r="G26" s="22">
        <f>IF(ISERROR(VLOOKUP(B26,[3]Uzun!$E$8:$L$1000,8,0)),"",(VLOOKUP(B26,[3]Uzun!$E$8:$L$1000,8,0)))</f>
        <v>49</v>
      </c>
      <c r="H26" s="28" t="str">
        <f>IF(ISERROR(VLOOKUP(B26,[3]Gülle!$E$8:$K$1000,7,0)),"",(VLOOKUP(B26,[3]Gülle!$E$8:$K$1000,7,0)))</f>
        <v/>
      </c>
      <c r="I26" s="27" t="str">
        <f>IF(ISERROR(VLOOKUP(B26,[3]Gülle!$E$8:$L$1000,8,0)),"",(VLOOKUP(B26,[3]Gülle!$E$8:$L$1000,8,0)))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IF(ISERROR(VLOOKUP(B26,'[3]800m.'!$D$8:$F$986,3,0)),"",(VLOOKUP(B26,'[3]800m.'!$D$8:$H$986,3,0)))</f>
        <v/>
      </c>
      <c r="M26" s="50" t="str">
        <f>IF(ISERROR(VLOOKUP(B26,'[3]800m.'!$D$8:$G$986,4,0)),"",(VLOOKUP(B26,'[3]800m.'!$D$8:$G$986,4,0)))</f>
        <v/>
      </c>
      <c r="N26" s="49" t="str">
        <f>IF(ISERROR(VLOOKUP(B26,'[3]80m.'!$D$8:$F$1000,3,0)),"",(VLOOKUP(B26,'[3]80m.'!$D$8:$H$1000,3,0)))</f>
        <v/>
      </c>
      <c r="O26" s="22" t="str">
        <f>IF(ISERROR(VLOOKUP(B26,'[3]80m.'!$D$8:$G$1000,4,0)),"",(VLOOKUP(B26,'[3]80m.'!$D$8:$G$1000,4,0)))</f>
        <v/>
      </c>
      <c r="P26" s="48">
        <f t="shared" si="0"/>
        <v>116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21</v>
      </c>
      <c r="B27" s="30" t="s">
        <v>57</v>
      </c>
      <c r="C27" s="30" t="s">
        <v>43</v>
      </c>
      <c r="D27" s="47">
        <f>IF(ISERROR(VLOOKUP(B27,'[3]60m.'!$D$8:$F$1011,3,0)),"",(VLOOKUP(B27,'[3]60m.'!$D$8:$H$1011,3,0)))</f>
        <v>972</v>
      </c>
      <c r="E27" s="27">
        <f>IF(ISERROR(VLOOKUP(B27,'[3]60m.'!$D$8:$G$1011,4,0)),"",(VLOOKUP(B27,'[3]60m.'!$D$8:$G$1011,4,0)))</f>
        <v>65</v>
      </c>
      <c r="F27" s="53">
        <f>IF(ISERROR(VLOOKUP(B27,[3]Uzun!$E$8:$K$1000,7,0)),"",(VLOOKUP(B27,[3]Uzun!$E$8:$K$1000,7,0)))</f>
        <v>358</v>
      </c>
      <c r="G27" s="22">
        <f>IF(ISERROR(VLOOKUP(B27,[3]Uzun!$E$8:$L$1000,8,0)),"",(VLOOKUP(B27,[3]Uzun!$E$8:$L$1000,8,0)))</f>
        <v>41</v>
      </c>
      <c r="H27" s="28" t="str">
        <f>IF(ISERROR(VLOOKUP(B27,[3]Gülle!$E$8:$K$1000,7,0)),"",(VLOOKUP(B27,[3]Gülle!$E$8:$K$1000,7,0)))</f>
        <v/>
      </c>
      <c r="I27" s="27" t="str">
        <f>IF(ISERROR(VLOOKUP(B27,[3]Gülle!$E$8:$L$1000,8,0)),"",(VLOOKUP(B27,[3]Gülle!$E$8:$L$1000,8,0)))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IF(ISERROR(VLOOKUP(B27,'[3]800m.'!$D$8:$F$986,3,0)),"",(VLOOKUP(B27,'[3]800m.'!$D$8:$H$986,3,0)))</f>
        <v/>
      </c>
      <c r="M27" s="50" t="str">
        <f>IF(ISERROR(VLOOKUP(B27,'[3]800m.'!$D$8:$G$986,4,0)),"",(VLOOKUP(B27,'[3]800m.'!$D$8:$G$986,4,0)))</f>
        <v/>
      </c>
      <c r="N27" s="49" t="str">
        <f>IF(ISERROR(VLOOKUP(B27,'[3]80m.'!$D$8:$F$1000,3,0)),"",(VLOOKUP(B27,'[3]80m.'!$D$8:$H$1000,3,0)))</f>
        <v/>
      </c>
      <c r="O27" s="22" t="str">
        <f>IF(ISERROR(VLOOKUP(B27,'[3]80m.'!$D$8:$G$1000,4,0)),"",(VLOOKUP(B27,'[3]80m.'!$D$8:$G$1000,4,0)))</f>
        <v/>
      </c>
      <c r="P27" s="48">
        <f t="shared" si="0"/>
        <v>106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22</v>
      </c>
      <c r="B28" s="30" t="s">
        <v>53</v>
      </c>
      <c r="C28" s="30" t="s">
        <v>52</v>
      </c>
      <c r="D28" s="47" t="str">
        <f>IF(ISERROR(VLOOKUP(B28,'[3]60m.'!$D$8:$F$1011,3,0)),"",(VLOOKUP(B28,'[3]60m.'!$D$8:$H$1011,3,0)))</f>
        <v/>
      </c>
      <c r="E28" s="27" t="str">
        <f>IF(ISERROR(VLOOKUP(B28,'[3]60m.'!$D$8:$G$1011,4,0)),"",(VLOOKUP(B28,'[3]60m.'!$D$8:$G$1011,4,0)))</f>
        <v/>
      </c>
      <c r="F28" s="53" t="str">
        <f>IF(ISERROR(VLOOKUP(B28,[3]Uzun!$F$8:$K$1000,6,0)),"",(VLOOKUP(B28,[3]Uzun!$F$8:$K$1000,6,0)))</f>
        <v/>
      </c>
      <c r="G28" s="22" t="str">
        <f>IF(ISERROR(VLOOKUP(B28,[3]Uzun!$F$8:$L$1000,7,0)),"",(VLOOKUP(B28,[3]Uzun!$F$8:$L$1000,7,0)))</f>
        <v/>
      </c>
      <c r="H28" s="28">
        <f>IF(ISERROR(VLOOKUP(B28,[3]Gülle!$E$8:$K$1000,7,0)),"",(VLOOKUP(B28,[3]Gülle!$E$8:$K$1000,7,0)))</f>
        <v>382</v>
      </c>
      <c r="I28" s="27">
        <f>IF(ISERROR(VLOOKUP(B28,[3]Gülle!$E$8:$L$1000,8,0)),"",(VLOOKUP(B28,[3]Gülle!$E$8:$L$1000,8,0)))</f>
        <v>32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IF(ISERROR(VLOOKUP(B28,'[3]800m.'!$E$8:$F$986,2,0)),"",(VLOOKUP(B28,'[3]800m.'!$E$8:$H$986,2,0)))</f>
        <v/>
      </c>
      <c r="M28" s="50" t="str">
        <f>IF(ISERROR(VLOOKUP(B28,'[3]800m.'!$E$8:$G$986,3,0)),"",(VLOOKUP(B28,'[3]800m.'!$E$8:$G$986,3,0)))</f>
        <v/>
      </c>
      <c r="N28" s="49" t="str">
        <f>IF(ISERROR(VLOOKUP(B28,'[3]80m.'!$D$8:$F$1000,3,0)),"",(VLOOKUP(B28,'[3]80m.'!$D$8:$H$1000,3,0)))</f>
        <v>11.89
(812)</v>
      </c>
      <c r="O28" s="22">
        <f>IF(ISERROR(VLOOKUP(B28,'[3]80m.'!$D$8:$G$1000,4,0)),"",(VLOOKUP(B28,'[3]80m.'!$D$8:$G$1000,4,0)))</f>
        <v>70</v>
      </c>
      <c r="P28" s="48">
        <f t="shared" si="0"/>
        <v>102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23</v>
      </c>
      <c r="B29" s="30" t="s">
        <v>51</v>
      </c>
      <c r="C29" s="30" t="s">
        <v>41</v>
      </c>
      <c r="D29" s="47" t="str">
        <f>IF(ISERROR(VLOOKUP(B29,'[3]60m.'!$D$8:$F$1011,3,0)),"",(VLOOKUP(B29,'[3]60m.'!$D$8:$H$1011,3,0)))</f>
        <v/>
      </c>
      <c r="E29" s="27" t="str">
        <f>IF(ISERROR(VLOOKUP(B29,'[3]60m.'!$D$8:$G$1011,4,0)),"",(VLOOKUP(B29,'[3]60m.'!$D$8:$G$1011,4,0)))</f>
        <v/>
      </c>
      <c r="F29" s="53" t="str">
        <f>IF(ISERROR(VLOOKUP(B29,[3]Uzun!$E$8:$K$1000,7,0)),"",(VLOOKUP(B29,[3]Uzun!$E$8:$K$1000,7,0)))</f>
        <v>NM</v>
      </c>
      <c r="G29" s="22">
        <f>IF(ISERROR(VLOOKUP(B29,[3]Uzun!$E$8:$L$1000,8,0)),"",(VLOOKUP(B29,[3]Uzun!$E$8:$L$1000,8,0)))</f>
        <v>0</v>
      </c>
      <c r="H29" s="28">
        <f>IF(ISERROR(VLOOKUP(B29,[3]Gülle!$E$8:$K$1000,7,0)),"",(VLOOKUP(B29,[3]Gülle!$E$8:$K$1000,7,0)))</f>
        <v>506</v>
      </c>
      <c r="I29" s="27">
        <f>IF(ISERROR(VLOOKUP(B29,[3]Gülle!$E$8:$L$1000,8,0)),"",(VLOOKUP(B29,[3]Gülle!$E$8:$L$1000,8,0)))</f>
        <v>40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IF(ISERROR(VLOOKUP(B29,'[3]800m.'!$E$8:$F$986,2,0)),"",(VLOOKUP(B29,'[3]800m.'!$E$8:$H$986,2,0)))</f>
        <v/>
      </c>
      <c r="M29" s="50" t="str">
        <f>IF(ISERROR(VLOOKUP(B29,'[3]800m.'!$E$8:$G$986,3,0)),"",(VLOOKUP(B29,'[3]800m.'!$E$8:$G$986,3,0)))</f>
        <v/>
      </c>
      <c r="N29" s="49">
        <f>IF(ISERROR(VLOOKUP(B29,'[3]80m.'!$D$8:$F$1000,3,0)),"",(VLOOKUP(B29,'[3]80m.'!$D$8:$H$1000,3,0)))</f>
        <v>1236</v>
      </c>
      <c r="O29" s="22">
        <f>IF(ISERROR(VLOOKUP(B29,'[3]80m.'!$D$8:$G$1000,4,0)),"",(VLOOKUP(B29,'[3]80m.'!$D$8:$G$1000,4,0)))</f>
        <v>60</v>
      </c>
      <c r="P29" s="48">
        <f t="shared" si="0"/>
        <v>100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>
        <v>24</v>
      </c>
      <c r="B30" s="30" t="s">
        <v>50</v>
      </c>
      <c r="C30" s="30" t="s">
        <v>41</v>
      </c>
      <c r="D30" s="47" t="str">
        <f>IF(ISERROR(VLOOKUP(B30,'[3]60m.'!$D$8:$F$1011,3,0)),"",(VLOOKUP(B30,'[3]60m.'!$D$8:$H$1011,3,0)))</f>
        <v/>
      </c>
      <c r="E30" s="27" t="str">
        <f>IF(ISERROR(VLOOKUP(B30,'[3]60m.'!$D$8:$G$1011,4,0)),"",(VLOOKUP(B30,'[3]60m.'!$D$8:$G$1011,4,0)))</f>
        <v/>
      </c>
      <c r="F30" s="53">
        <f>IF(ISERROR(VLOOKUP(B30,[3]Uzun!$E$8:$K$1000,7,0)),"",(VLOOKUP(B30,[3]Uzun!$E$8:$K$1000,7,0)))</f>
        <v>300</v>
      </c>
      <c r="G30" s="22">
        <f>IF(ISERROR(VLOOKUP(B30,[3]Uzun!$E$8:$L$1000,8,0)),"",(VLOOKUP(B30,[3]Uzun!$E$8:$L$1000,8,0)))</f>
        <v>22</v>
      </c>
      <c r="H30" s="28">
        <f>IF(ISERROR(VLOOKUP(B30,[3]Gülle!$E$8:$K$1000,7,0)),"",(VLOOKUP(B30,[3]Gülle!$E$8:$K$1000,7,0)))</f>
        <v>500</v>
      </c>
      <c r="I30" s="27">
        <f>IF(ISERROR(VLOOKUP(B30,[3]Gülle!$E$8:$L$1000,8,0)),"",(VLOOKUP(B30,[3]Gülle!$E$8:$L$1000,8,0)))</f>
        <v>40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IF(ISERROR(VLOOKUP(B30,'[3]800m.'!$E$8:$F$986,2,0)),"",(VLOOKUP(B30,'[3]800m.'!$E$8:$H$986,2,0)))</f>
        <v/>
      </c>
      <c r="M30" s="50" t="str">
        <f>IF(ISERROR(VLOOKUP(B30,'[3]800m.'!$E$8:$G$986,3,0)),"",(VLOOKUP(B30,'[3]800m.'!$E$8:$G$986,3,0)))</f>
        <v/>
      </c>
      <c r="N30" s="49">
        <f>IF(ISERROR(VLOOKUP(B30,'[3]80m.'!$D$8:$F$1000,3,0)),"",(VLOOKUP(B30,'[3]80m.'!$D$8:$H$1000,3,0)))</f>
        <v>1367</v>
      </c>
      <c r="O30" s="22">
        <f>IF(ISERROR(VLOOKUP(B30,'[3]80m.'!$D$8:$G$1000,4,0)),"",(VLOOKUP(B30,'[3]80m.'!$D$8:$G$1000,4,0)))</f>
        <v>34</v>
      </c>
      <c r="P30" s="48">
        <f t="shared" si="0"/>
        <v>96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>
        <v>25</v>
      </c>
      <c r="B31" s="30" t="s">
        <v>56</v>
      </c>
      <c r="C31" s="30" t="s">
        <v>43</v>
      </c>
      <c r="D31" s="47">
        <f>IF(ISERROR(VLOOKUP(B31,'[3]60m.'!$D$8:$F$1011,3,0)),"",(VLOOKUP(B31,'[3]60m.'!$D$8:$H$1011,3,0)))</f>
        <v>1043</v>
      </c>
      <c r="E31" s="27">
        <f>IF(ISERROR(VLOOKUP(B31,'[3]60m.'!$D$8:$G$1011,4,0)),"",(VLOOKUP(B31,'[3]60m.'!$D$8:$G$1011,4,0)))</f>
        <v>51</v>
      </c>
      <c r="F31" s="53">
        <f>IF(ISERROR(VLOOKUP(B31,[3]Uzun!$E$8:$K$1000,7,0)),"",(VLOOKUP(B31,[3]Uzun!$E$8:$K$1000,7,0)))</f>
        <v>367</v>
      </c>
      <c r="G31" s="22">
        <f>IF(ISERROR(VLOOKUP(B31,[3]Uzun!$E$8:$L$1000,8,0)),"",(VLOOKUP(B31,[3]Uzun!$E$8:$L$1000,8,0)))</f>
        <v>44</v>
      </c>
      <c r="H31" s="28" t="str">
        <f>IF(ISERROR(VLOOKUP(B31,[3]Gülle!$E$8:$K$1000,7,0)),"",(VLOOKUP(B31,[3]Gülle!$E$8:$K$1000,7,0)))</f>
        <v/>
      </c>
      <c r="I31" s="27" t="str">
        <f>IF(ISERROR(VLOOKUP(B31,[3]Gülle!$E$8:$L$1000,8,0)),"",(VLOOKUP(B31,[3]Gülle!$E$8:$L$1000,8,0)))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IF(ISERROR(VLOOKUP(B31,'[3]800m.'!$D$8:$F$986,3,0)),"",(VLOOKUP(B31,'[3]800m.'!$D$8:$H$986,3,0)))</f>
        <v/>
      </c>
      <c r="M31" s="50" t="str">
        <f>IF(ISERROR(VLOOKUP(B31,'[3]800m.'!$D$8:$G$986,4,0)),"",(VLOOKUP(B31,'[3]800m.'!$D$8:$G$986,4,0)))</f>
        <v/>
      </c>
      <c r="N31" s="49" t="str">
        <f>IF(ISERROR(VLOOKUP(B31,'[3]80m.'!$D$8:$F$1000,3,0)),"",(VLOOKUP(B31,'[3]80m.'!$D$8:$H$1000,3,0)))</f>
        <v/>
      </c>
      <c r="O31" s="22" t="str">
        <f>IF(ISERROR(VLOOKUP(B31,'[3]80m.'!$D$8:$G$1000,4,0)),"",(VLOOKUP(B31,'[3]80m.'!$D$8:$G$1000,4,0)))</f>
        <v/>
      </c>
      <c r="P31" s="48">
        <f t="shared" si="0"/>
        <v>95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>
        <v>26</v>
      </c>
      <c r="B32" s="30" t="s">
        <v>49</v>
      </c>
      <c r="C32" s="30" t="s">
        <v>48</v>
      </c>
      <c r="D32" s="47" t="str">
        <f>IF(ISERROR(VLOOKUP(B32,'[3]60m.'!$D$8:$F$1011,3,0)),"",(VLOOKUP(B32,'[3]60m.'!$D$8:$H$1011,3,0)))</f>
        <v/>
      </c>
      <c r="E32" s="27" t="str">
        <f>IF(ISERROR(VLOOKUP(B32,'[3]60m.'!$D$8:$G$1011,4,0)),"",(VLOOKUP(B32,'[3]60m.'!$D$8:$G$1011,4,0)))</f>
        <v/>
      </c>
      <c r="F32" s="53">
        <f>IF(ISERROR(VLOOKUP(B32,[3]Uzun!$E$8:$K$1000,7,0)),"",(VLOOKUP(B32,[3]Uzun!$E$8:$K$1000,7,0)))</f>
        <v>325</v>
      </c>
      <c r="G32" s="22">
        <f>IF(ISERROR(VLOOKUP(B32,[3]Uzun!$E$8:$L$1000,8,0)),"",(VLOOKUP(B32,[3]Uzun!$E$8:$L$1000,8,0)))</f>
        <v>30</v>
      </c>
      <c r="H32" s="28">
        <f>IF(ISERROR(VLOOKUP(B32,[3]Gülle!$E$8:$K$1000,7,0)),"",(VLOOKUP(B32,[3]Gülle!$E$8:$K$1000,7,0)))</f>
        <v>432</v>
      </c>
      <c r="I32" s="27">
        <f>IF(ISERROR(VLOOKUP(B32,[3]Gülle!$E$8:$L$1000,8,0)),"",(VLOOKUP(B32,[3]Gülle!$E$8:$L$1000,8,0)))</f>
        <v>35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IF(ISERROR(VLOOKUP(B32,'[3]800m.'!$D$8:$F$986,3,0)),"",(VLOOKUP(B32,'[3]800m.'!$D$8:$H$986,3,0)))</f>
        <v/>
      </c>
      <c r="M32" s="50" t="str">
        <f>IF(ISERROR(VLOOKUP(B32,'[3]800m.'!$D$8:$G$986,4,0)),"",(VLOOKUP(B32,'[3]800m.'!$D$8:$G$986,4,0)))</f>
        <v/>
      </c>
      <c r="N32" s="49">
        <f>IF(ISERROR(VLOOKUP(B32,'[3]80m.'!$D$8:$F$1000,3,0)),"",(VLOOKUP(B32,'[3]80m.'!$D$8:$H$1000,3,0)))</f>
        <v>1391</v>
      </c>
      <c r="O32" s="22">
        <f>IF(ISERROR(VLOOKUP(B32,'[3]80m.'!$D$8:$G$1000,4,0)),"",(VLOOKUP(B32,'[3]80m.'!$D$8:$G$1000,4,0)))</f>
        <v>29</v>
      </c>
      <c r="P32" s="48">
        <f t="shared" si="0"/>
        <v>94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>
        <v>27</v>
      </c>
      <c r="B33" s="30" t="s">
        <v>46</v>
      </c>
      <c r="C33" s="30" t="s">
        <v>43</v>
      </c>
      <c r="D33" s="47" t="str">
        <f>IF(ISERROR(VLOOKUP(B33,'[3]60m.'!$D$8:$F$1011,3,0)),"",(VLOOKUP(B33,'[3]60m.'!$D$8:$H$1011,3,0)))</f>
        <v/>
      </c>
      <c r="E33" s="27" t="str">
        <f>IF(ISERROR(VLOOKUP(B33,'[3]60m.'!$D$8:$G$1011,4,0)),"",(VLOOKUP(B33,'[3]60m.'!$D$8:$G$1011,4,0)))</f>
        <v/>
      </c>
      <c r="F33" s="53">
        <f>IF(ISERROR(VLOOKUP(B33,[3]Uzun!$E$8:$K$1000,7,0)),"",(VLOOKUP(B33,[3]Uzun!$E$8:$K$1000,7,0)))</f>
        <v>313</v>
      </c>
      <c r="G33" s="22">
        <f>IF(ISERROR(VLOOKUP(B33,[3]Uzun!$E$8:$L$1000,8,0)),"",(VLOOKUP(B33,[3]Uzun!$E$8:$L$1000,8,0)))</f>
        <v>26</v>
      </c>
      <c r="H33" s="28">
        <f>IF(ISERROR(VLOOKUP(B33,[3]Gülle!$E$8:$K$1000,7,0)),"",(VLOOKUP(B33,[3]Gülle!$E$8:$K$1000,7,0)))</f>
        <v>390</v>
      </c>
      <c r="I33" s="27">
        <f>IF(ISERROR(VLOOKUP(B33,[3]Gülle!$E$8:$L$1000,8,0)),"",(VLOOKUP(B33,[3]Gülle!$E$8:$L$1000,8,0)))</f>
        <v>32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IF(ISERROR(VLOOKUP(B33,'[3]800m.'!$D$8:$F$986,3,0)),"",(VLOOKUP(B33,'[3]800m.'!$D$8:$H$986,3,0)))</f>
        <v/>
      </c>
      <c r="M33" s="50" t="str">
        <f>IF(ISERROR(VLOOKUP(B33,'[3]800m.'!$D$8:$G$986,4,0)),"",(VLOOKUP(B33,'[3]800m.'!$D$8:$G$986,4,0)))</f>
        <v/>
      </c>
      <c r="N33" s="49">
        <f>IF(ISERROR(VLOOKUP(B33,'[3]80m.'!$D$8:$F$1000,3,0)),"",(VLOOKUP(B33,'[3]80m.'!$D$8:$H$1000,3,0)))</f>
        <v>1385</v>
      </c>
      <c r="O33" s="22">
        <f>IF(ISERROR(VLOOKUP(B33,'[3]80m.'!$D$8:$G$1000,4,0)),"",(VLOOKUP(B33,'[3]80m.'!$D$8:$G$1000,4,0)))</f>
        <v>31</v>
      </c>
      <c r="P33" s="48">
        <f t="shared" si="0"/>
        <v>89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>
        <v>28</v>
      </c>
      <c r="B34" s="30" t="s">
        <v>47</v>
      </c>
      <c r="C34" s="30" t="s">
        <v>41</v>
      </c>
      <c r="D34" s="47" t="str">
        <f>IF(ISERROR(VLOOKUP(B34,'[3]60m.'!$D$8:$F$1011,3,0)),"",(VLOOKUP(B34,'[3]60m.'!$D$8:$H$1011,3,0)))</f>
        <v/>
      </c>
      <c r="E34" s="27" t="str">
        <f>IF(ISERROR(VLOOKUP(B34,'[3]60m.'!$D$8:$G$1011,4,0)),"",(VLOOKUP(B34,'[3]60m.'!$D$8:$G$1011,4,0)))</f>
        <v/>
      </c>
      <c r="F34" s="53">
        <f>IF(ISERROR(VLOOKUP(B34,[3]Uzun!$E$8:$K$1000,7,0)),"",(VLOOKUP(B34,[3]Uzun!$E$8:$K$1000,7,0)))</f>
        <v>286</v>
      </c>
      <c r="G34" s="22">
        <f>IF(ISERROR(VLOOKUP(B34,[3]Uzun!$E$8:$L$1000,8,0)),"",(VLOOKUP(B34,[3]Uzun!$E$8:$L$1000,8,0)))</f>
        <v>19</v>
      </c>
      <c r="H34" s="28">
        <f>IF(ISERROR(VLOOKUP(B34,[3]Gülle!$E$8:$K$1000,7,0)),"",(VLOOKUP(B34,[3]Gülle!$E$8:$K$1000,7,0)))</f>
        <v>453</v>
      </c>
      <c r="I34" s="27">
        <f>IF(ISERROR(VLOOKUP(B34,[3]Gülle!$E$8:$L$1000,8,0)),"",(VLOOKUP(B34,[3]Gülle!$E$8:$L$1000,8,0)))</f>
        <v>36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IF(ISERROR(VLOOKUP(B34,'[3]800m.'!$E$8:$F$986,2,0)),"",(VLOOKUP(B34,'[3]800m.'!$E$8:$H$986,2,0)))</f>
        <v/>
      </c>
      <c r="M34" s="50" t="str">
        <f>IF(ISERROR(VLOOKUP(B34,'[3]800m.'!$E$8:$G$986,3,0)),"",(VLOOKUP(B34,'[3]800m.'!$E$8:$G$986,3,0)))</f>
        <v/>
      </c>
      <c r="N34" s="49">
        <f>IF(ISERROR(VLOOKUP(B34,'[3]80m.'!$D$8:$F$1000,3,0)),"",(VLOOKUP(B34,'[3]80m.'!$D$8:$H$1000,3,0)))</f>
        <v>1368</v>
      </c>
      <c r="O34" s="22">
        <f>IF(ISERROR(VLOOKUP(B34,'[3]80m.'!$D$8:$G$1000,4,0)),"",(VLOOKUP(B34,'[3]80m.'!$D$8:$G$1000,4,0)))</f>
        <v>34</v>
      </c>
      <c r="P34" s="48">
        <f t="shared" si="0"/>
        <v>89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>
        <v>29</v>
      </c>
      <c r="B35" s="30" t="s">
        <v>45</v>
      </c>
      <c r="C35" s="30" t="s">
        <v>41</v>
      </c>
      <c r="D35" s="47" t="str">
        <f>IF(ISERROR(VLOOKUP(B35,'[3]60m.'!$D$8:$F$1011,3,0)),"",(VLOOKUP(B35,'[3]60m.'!$D$8:$H$1011,3,0)))</f>
        <v/>
      </c>
      <c r="E35" s="27" t="str">
        <f>IF(ISERROR(VLOOKUP(B35,'[3]60m.'!$D$8:$G$1011,4,0)),"",(VLOOKUP(B35,'[3]60m.'!$D$8:$G$1011,4,0)))</f>
        <v/>
      </c>
      <c r="F35" s="53">
        <f>IF(ISERROR(VLOOKUP(B35,[3]Uzun!$E$8:$K$1000,7,0)),"",(VLOOKUP(B35,[3]Uzun!$E$8:$K$1000,7,0)))</f>
        <v>308</v>
      </c>
      <c r="G35" s="22">
        <f>IF(ISERROR(VLOOKUP(B35,[3]Uzun!$E$8:$L$1000,8,0)),"",(VLOOKUP(B35,[3]Uzun!$E$8:$L$1000,8,0)))</f>
        <v>24</v>
      </c>
      <c r="H35" s="28">
        <f>IF(ISERROR(VLOOKUP(B35,[3]Gülle!$E$8:$K$1000,7,0)),"",(VLOOKUP(B35,[3]Gülle!$E$8:$K$1000,7,0)))</f>
        <v>504</v>
      </c>
      <c r="I35" s="27">
        <f>IF(ISERROR(VLOOKUP(B35,[3]Gülle!$E$8:$L$1000,8,0)),"",(VLOOKUP(B35,[3]Gülle!$E$8:$L$1000,8,0)))</f>
        <v>40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IF(ISERROR(VLOOKUP(B35,'[3]800m.'!$D$8:$F$986,3,0)),"",(VLOOKUP(B35,'[3]800m.'!$D$8:$H$986,3,0)))</f>
        <v/>
      </c>
      <c r="M35" s="50" t="str">
        <f>IF(ISERROR(VLOOKUP(B35,'[3]800m.'!$D$8:$G$986,4,0)),"",(VLOOKUP(B35,'[3]800m.'!$D$8:$G$986,4,0)))</f>
        <v/>
      </c>
      <c r="N35" s="49">
        <f>IF(ISERROR(VLOOKUP(B35,'[3]80m.'!$D$8:$F$1000,3,0)),"",(VLOOKUP(B35,'[3]80m.'!$D$8:$H$1000,3,0)))</f>
        <v>1438</v>
      </c>
      <c r="O35" s="22">
        <f>IF(ISERROR(VLOOKUP(B35,'[3]80m.'!$D$8:$G$1000,4,0)),"",(VLOOKUP(B35,'[3]80m.'!$D$8:$G$1000,4,0)))</f>
        <v>20</v>
      </c>
      <c r="P35" s="48">
        <f t="shared" si="0"/>
        <v>84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>
        <v>30</v>
      </c>
      <c r="B36" s="30" t="s">
        <v>42</v>
      </c>
      <c r="C36" s="30" t="s">
        <v>41</v>
      </c>
      <c r="D36" s="47" t="str">
        <f>IF(ISERROR(VLOOKUP(B36,'[3]60m.'!$D$8:$F$1011,3,0)),"",(VLOOKUP(B36,'[3]60m.'!$D$8:$H$1011,3,0)))</f>
        <v/>
      </c>
      <c r="E36" s="27" t="str">
        <f>IF(ISERROR(VLOOKUP(B36,'[3]60m.'!$D$8:$G$1011,4,0)),"",(VLOOKUP(B36,'[3]60m.'!$D$8:$G$1011,4,0)))</f>
        <v/>
      </c>
      <c r="F36" s="53">
        <f>IF(ISERROR(VLOOKUP(B36,[3]Uzun!$E$8:$K$1000,7,0)),"",(VLOOKUP(B36,[3]Uzun!$E$8:$K$1000,7,0)))</f>
        <v>285</v>
      </c>
      <c r="G36" s="22">
        <f>IF(ISERROR(VLOOKUP(B36,[3]Uzun!$E$8:$L$1000,8,0)),"",(VLOOKUP(B36,[3]Uzun!$E$8:$L$1000,8,0)))</f>
        <v>19</v>
      </c>
      <c r="H36" s="28">
        <f>IF(ISERROR(VLOOKUP(B36,[3]Gülle!$E$8:$K$1000,7,0)),"",(VLOOKUP(B36,[3]Gülle!$E$8:$K$1000,7,0)))</f>
        <v>467</v>
      </c>
      <c r="I36" s="27">
        <f>IF(ISERROR(VLOOKUP(B36,[3]Gülle!$E$8:$L$1000,8,0)),"",(VLOOKUP(B36,[3]Gülle!$E$8:$L$1000,8,0)))</f>
        <v>37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IF(ISERROR(VLOOKUP(B36,'[3]800m.'!$E$8:$F$986,2,0)),"",(VLOOKUP(B36,'[3]800m.'!$E$8:$H$986,2,0)))</f>
        <v/>
      </c>
      <c r="M36" s="50" t="str">
        <f>IF(ISERROR(VLOOKUP(B36,'[3]800m.'!$E$8:$G$986,3,0)),"",(VLOOKUP(B36,'[3]800m.'!$E$8:$G$986,3,0)))</f>
        <v/>
      </c>
      <c r="N36" s="49">
        <f>IF(ISERROR(VLOOKUP(B36,'[3]80m.'!$D$8:$F$1000,3,0)),"",(VLOOKUP(B36,'[3]80m.'!$D$8:$H$1000,3,0)))</f>
        <v>1447</v>
      </c>
      <c r="O36" s="22">
        <f>IF(ISERROR(VLOOKUP(B36,'[3]80m.'!$D$8:$G$1000,4,0)),"",(VLOOKUP(B36,'[3]80m.'!$D$8:$G$1000,4,0)))</f>
        <v>19</v>
      </c>
      <c r="P36" s="48">
        <f t="shared" si="0"/>
        <v>75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>
        <v>31</v>
      </c>
      <c r="B37" s="30" t="s">
        <v>44</v>
      </c>
      <c r="C37" s="30" t="s">
        <v>43</v>
      </c>
      <c r="D37" s="47">
        <f>IF(ISERROR(VLOOKUP(B37,'[3]60m.'!$D$8:$F$1011,3,0)),"",(VLOOKUP(B37,'[3]60m.'!$D$8:$H$1011,3,0)))</f>
        <v>1069</v>
      </c>
      <c r="E37" s="27">
        <f>IF(ISERROR(VLOOKUP(B37,'[3]60m.'!$D$8:$G$1011,4,0)),"",(VLOOKUP(B37,'[3]60m.'!$D$8:$G$1011,4,0)))</f>
        <v>46</v>
      </c>
      <c r="F37" s="53">
        <f>IF(ISERROR(VLOOKUP(B37,[3]Uzun!$E$8:$K$1000,7,0)),"",(VLOOKUP(B37,[3]Uzun!$E$8:$K$1000,7,0)))</f>
        <v>250</v>
      </c>
      <c r="G37" s="22">
        <f>IF(ISERROR(VLOOKUP(B37,[3]Uzun!$E$8:$L$1000,8,0)),"",(VLOOKUP(B37,[3]Uzun!$E$8:$L$1000,8,0)))</f>
        <v>13</v>
      </c>
      <c r="H37" s="28" t="str">
        <f>IF(ISERROR(VLOOKUP(B37,[3]Gülle!$E$8:$K$1000,7,0)),"",(VLOOKUP(B37,[3]Gülle!$E$8:$K$1000,7,0)))</f>
        <v/>
      </c>
      <c r="I37" s="27" t="str">
        <f>IF(ISERROR(VLOOKUP(B37,[3]Gülle!$E$8:$L$1000,8,0)),"",(VLOOKUP(B37,[3]Gülle!$E$8:$L$1000,8,0)))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IF(ISERROR(VLOOKUP(B37,'[3]800m.'!$E$8:$F$986,2,0)),"",(VLOOKUP(B37,'[3]800m.'!$E$8:$H$986,2,0)))</f>
        <v/>
      </c>
      <c r="M37" s="50" t="str">
        <f>IF(ISERROR(VLOOKUP(B37,'[3]800m.'!$E$8:$G$986,3,0)),"",(VLOOKUP(B37,'[3]800m.'!$E$8:$G$986,3,0)))</f>
        <v/>
      </c>
      <c r="N37" s="49" t="str">
        <f>IF(ISERROR(VLOOKUP(B37,'[3]80m.'!$D$8:$F$1000,3,0)),"",(VLOOKUP(B37,'[3]80m.'!$D$8:$H$1000,3,0)))</f>
        <v/>
      </c>
      <c r="O37" s="22" t="str">
        <f>IF(ISERROR(VLOOKUP(B37,'[3]80m.'!$D$8:$G$1000,4,0)),"",(VLOOKUP(B37,'[3]80m.'!$D$8:$G$1000,4,0)))</f>
        <v/>
      </c>
      <c r="P37" s="48">
        <f t="shared" si="0"/>
        <v>59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/>
      <c r="B38" s="30"/>
      <c r="C38" s="30"/>
      <c r="D38" s="47" t="str">
        <f>IF(ISERROR(VLOOKUP(B38,'[3]60m.'!$D$8:$F$1011,3,0)),"",(VLOOKUP(B38,'[3]60m.'!$D$8:$H$1011,3,0)))</f>
        <v/>
      </c>
      <c r="E38" s="27" t="str">
        <f>IF(ISERROR(VLOOKUP(B38,'[3]60m.'!$D$8:$G$1011,4,0)),"",(VLOOKUP(B38,'[3]60m.'!$D$8:$G$1011,4,0)))</f>
        <v/>
      </c>
      <c r="F38" s="53" t="str">
        <f>IF(ISERROR(VLOOKUP(B38,[3]Uzun!$F$8:$K$1000,6,0)),"",(VLOOKUP(B38,[3]Uzun!$F$8:$K$1000,6,0)))</f>
        <v/>
      </c>
      <c r="G38" s="22" t="str">
        <f>IF(ISERROR(VLOOKUP(B38,[3]Uzun!$F$8:$L$1000,7,0)),"",(VLOOKUP(B38,[3]Uzun!$F$8:$L$1000,7,0)))</f>
        <v/>
      </c>
      <c r="H38" s="28" t="str">
        <f>IF(ISERROR(VLOOKUP(B38,[3]Gülle!$F$8:$K$1000,6,0)),"",(VLOOKUP(B38,[3]Gülle!$F$8:$K$1000,6,0)))</f>
        <v/>
      </c>
      <c r="I38" s="27" t="str">
        <f>IF(ISERROR(VLOOKUP(B38,[3]Gülle!$F$8:$L$1000,7,0)),"",(VLOOKUP(B38,[3]Gülle!$F$8:$L$1000,7,0)))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IF(ISERROR(VLOOKUP(B38,'[3]800m.'!$E$8:$F$986,2,0)),"",(VLOOKUP(B38,'[3]800m.'!$E$8:$H$986,2,0)))</f>
        <v/>
      </c>
      <c r="M38" s="50" t="str">
        <f>IF(ISERROR(VLOOKUP(B38,'[3]800m.'!$E$8:$G$986,3,0)),"",(VLOOKUP(B38,'[3]800m.'!$E$8:$G$986,3,0)))</f>
        <v/>
      </c>
      <c r="N38" s="49" t="str">
        <f>IF(ISERROR(VLOOKUP(B38,'[3]80m.'!$E$8:$F$1000,2,0)),"",(VLOOKUP(B38,'[3]80m.'!$E$8:$H$1000,2,0)))</f>
        <v/>
      </c>
      <c r="O38" s="22" t="str">
        <f>IF(ISERROR(VLOOKUP(B38,'[3]80m.'!$E$8:$G$1000,3,0)),"",(VLOOKUP(B38,'[3]80m.'!$E$8:$G$1000,3,0)))</f>
        <v/>
      </c>
      <c r="P38" s="48">
        <f t="shared" si="0"/>
        <v>0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30"/>
      <c r="C39" s="30"/>
      <c r="D39" s="47" t="str">
        <f>IF(ISERROR(VLOOKUP(B39,'[3]60m.'!$D$8:$F$1011,3,0)),"",(VLOOKUP(B39,'[3]60m.'!$D$8:$H$1011,3,0)))</f>
        <v/>
      </c>
      <c r="E39" s="27" t="str">
        <f>IF(ISERROR(VLOOKUP(B39,'[3]60m.'!$D$8:$G$1011,4,0)),"",(VLOOKUP(B39,'[3]60m.'!$D$8:$G$1011,4,0)))</f>
        <v/>
      </c>
      <c r="F39" s="53" t="str">
        <f>IF(ISERROR(VLOOKUP(B39,[3]Uzun!$F$8:$K$1000,6,0)),"",(VLOOKUP(B39,[3]Uzun!$F$8:$K$1000,6,0)))</f>
        <v/>
      </c>
      <c r="G39" s="22" t="str">
        <f>IF(ISERROR(VLOOKUP(B39,[3]Uzun!$F$8:$L$1000,7,0)),"",(VLOOKUP(B39,[3]Uzun!$F$8:$L$1000,7,0)))</f>
        <v/>
      </c>
      <c r="H39" s="28" t="str">
        <f>IF(ISERROR(VLOOKUP(B39,[3]Gülle!$F$8:$K$1000,6,0)),"",(VLOOKUP(B39,[3]Gülle!$F$8:$K$1000,6,0)))</f>
        <v/>
      </c>
      <c r="I39" s="27" t="str">
        <f>IF(ISERROR(VLOOKUP(B39,[3]Gülle!$F$8:$L$1000,7,0)),"",(VLOOKUP(B39,[3]Gülle!$F$8:$L$1000,7,0)))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IF(ISERROR(VLOOKUP(B39,'[3]800m.'!$E$8:$F$986,2,0)),"",(VLOOKUP(B39,'[3]800m.'!$E$8:$H$986,2,0)))</f>
        <v/>
      </c>
      <c r="M39" s="50" t="str">
        <f>IF(ISERROR(VLOOKUP(B39,'[3]800m.'!$E$8:$G$986,3,0)),"",(VLOOKUP(B39,'[3]800m.'!$E$8:$G$986,3,0)))</f>
        <v/>
      </c>
      <c r="N39" s="49" t="str">
        <f>IF(ISERROR(VLOOKUP(B39,'[3]80m.'!$E$8:$F$1000,2,0)),"",(VLOOKUP(B39,'[3]80m.'!$E$8:$H$1000,2,0)))</f>
        <v/>
      </c>
      <c r="O39" s="22" t="str">
        <f>IF(ISERROR(VLOOKUP(B39,'[3]80m.'!$E$8:$G$1000,3,0)),"",(VLOOKUP(B39,'[3]80m.'!$E$8:$G$1000,3,0)))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30"/>
      <c r="C40" s="30"/>
      <c r="D40" s="47" t="str">
        <f>IF(ISERROR(VLOOKUP(B40,'[3]60m.'!$D$8:$F$1011,3,0)),"",(VLOOKUP(B40,'[3]60m.'!$D$8:$H$1011,3,0)))</f>
        <v/>
      </c>
      <c r="E40" s="27" t="str">
        <f>IF(ISERROR(VLOOKUP(B40,'[3]60m.'!$D$8:$G$1011,4,0)),"",(VLOOKUP(B40,'[3]60m.'!$D$8:$G$1011,4,0)))</f>
        <v/>
      </c>
      <c r="F40" s="53" t="str">
        <f>IF(ISERROR(VLOOKUP(B40,[3]Uzun!$F$8:$K$1000,6,0)),"",(VLOOKUP(B40,[3]Uzun!$F$8:$K$1000,6,0)))</f>
        <v/>
      </c>
      <c r="G40" s="22" t="str">
        <f>IF(ISERROR(VLOOKUP(B40,[3]Uzun!$F$8:$L$1000,7,0)),"",(VLOOKUP(B40,[3]Uzun!$F$8:$L$1000,7,0)))</f>
        <v/>
      </c>
      <c r="H40" s="28" t="str">
        <f>IF(ISERROR(VLOOKUP(B40,[3]Gülle!$F$8:$K$1000,6,0)),"",(VLOOKUP(B40,[3]Gülle!$F$8:$K$1000,6,0)))</f>
        <v/>
      </c>
      <c r="I40" s="27" t="str">
        <f>IF(ISERROR(VLOOKUP(B40,[3]Gülle!$F$8:$L$1000,7,0)),"",(VLOOKUP(B40,[3]Gülle!$F$8:$L$1000,7,0)))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IF(ISERROR(VLOOKUP(B40,'[3]800m.'!$E$8:$F$986,2,0)),"",(VLOOKUP(B40,'[3]800m.'!$E$8:$H$986,2,0)))</f>
        <v/>
      </c>
      <c r="M40" s="50" t="str">
        <f>IF(ISERROR(VLOOKUP(B40,'[3]800m.'!$E$8:$G$986,3,0)),"",(VLOOKUP(B40,'[3]800m.'!$E$8:$G$986,3,0)))</f>
        <v/>
      </c>
      <c r="N40" s="49" t="str">
        <f>IF(ISERROR(VLOOKUP(B40,'[3]80m.'!$E$8:$F$1000,2,0)),"",(VLOOKUP(B40,'[3]80m.'!$E$8:$H$1000,2,0)))</f>
        <v/>
      </c>
      <c r="O40" s="22" t="str">
        <f>IF(ISERROR(VLOOKUP(B40,'[3]80m.'!$E$8:$G$1000,3,0)),"",(VLOOKUP(B40,'[3]80m.'!$E$8:$G$1000,3,0)))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IF(ISERROR(VLOOKUP(B41,'[3]60m.'!$D$8:$F$1011,3,0)),"",(VLOOKUP(B41,'[3]60m.'!$D$8:$H$1011,3,0)))</f>
        <v/>
      </c>
      <c r="E41" s="27" t="str">
        <f>IF(ISERROR(VLOOKUP(B41,'[3]60m.'!$D$8:$G$1011,4,0)),"",(VLOOKUP(B41,'[3]60m.'!$D$8:$G$1011,4,0)))</f>
        <v/>
      </c>
      <c r="F41" s="53" t="str">
        <f>IF(ISERROR(VLOOKUP(B41,[3]Uzun!$F$8:$K$1000,6,0)),"",(VLOOKUP(B41,[3]Uzun!$F$8:$K$1000,6,0)))</f>
        <v/>
      </c>
      <c r="G41" s="22" t="str">
        <f>IF(ISERROR(VLOOKUP(B41,[3]Uzun!$F$8:$L$1000,7,0)),"",(VLOOKUP(B41,[3]Uzun!$F$8:$L$1000,7,0)))</f>
        <v/>
      </c>
      <c r="H41" s="28" t="str">
        <f>IF(ISERROR(VLOOKUP(B41,[3]Gülle!$F$8:$K$1000,6,0)),"",(VLOOKUP(B41,[3]Gülle!$F$8:$K$1000,6,0)))</f>
        <v/>
      </c>
      <c r="I41" s="27" t="str">
        <f>IF(ISERROR(VLOOKUP(B41,[3]Gülle!$F$8:$L$1000,7,0)),"",(VLOOKUP(B41,[3]Gülle!$F$8:$L$1000,7,0)))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IF(ISERROR(VLOOKUP(B41,'[3]800m.'!$E$8:$F$986,2,0)),"",(VLOOKUP(B41,'[3]800m.'!$E$8:$H$986,2,0)))</f>
        <v/>
      </c>
      <c r="M41" s="50" t="str">
        <f>IF(ISERROR(VLOOKUP(B41,'[3]800m.'!$E$8:$G$986,3,0)),"",(VLOOKUP(B41,'[3]800m.'!$E$8:$G$986,3,0)))</f>
        <v/>
      </c>
      <c r="N41" s="49" t="str">
        <f>IF(ISERROR(VLOOKUP(B41,'[3]80m.'!$E$8:$F$1000,2,0)),"",(VLOOKUP(B41,'[3]80m.'!$E$8:$H$1000,2,0)))</f>
        <v/>
      </c>
      <c r="O41" s="22" t="str">
        <f>IF(ISERROR(VLOOKUP(B41,'[3]80m.'!$E$8:$G$1000,3,0)),"",(VLOOKUP(B41,'[3]80m.'!$E$8:$G$1000,3,0)))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IF(ISERROR(VLOOKUP(B42,'[3]60m.'!$D$8:$F$1011,3,0)),"",(VLOOKUP(B42,'[3]60m.'!$D$8:$H$1011,3,0)))</f>
        <v/>
      </c>
      <c r="E42" s="27" t="str">
        <f>IF(ISERROR(VLOOKUP(B42,'[3]60m.'!$D$8:$G$1011,4,0)),"",(VLOOKUP(B42,'[3]60m.'!$D$8:$G$1011,4,0)))</f>
        <v/>
      </c>
      <c r="F42" s="53" t="str">
        <f>IF(ISERROR(VLOOKUP(B42,[3]Uzun!$F$8:$K$1000,6,0)),"",(VLOOKUP(B42,[3]Uzun!$F$8:$K$1000,6,0)))</f>
        <v/>
      </c>
      <c r="G42" s="22" t="str">
        <f>IF(ISERROR(VLOOKUP(B42,[3]Uzun!$F$8:$L$1000,7,0)),"",(VLOOKUP(B42,[3]Uzun!$F$8:$L$1000,7,0)))</f>
        <v/>
      </c>
      <c r="H42" s="28" t="str">
        <f>IF(ISERROR(VLOOKUP(B42,[3]Gülle!$F$8:$K$1000,6,0)),"",(VLOOKUP(B42,[3]Gülle!$F$8:$K$1000,6,0)))</f>
        <v/>
      </c>
      <c r="I42" s="27" t="str">
        <f>IF(ISERROR(VLOOKUP(B42,[3]Gülle!$F$8:$L$1000,7,0)),"",(VLOOKUP(B42,[3]Gülle!$F$8:$L$1000,7,0)))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IF(ISERROR(VLOOKUP(B42,'[3]800m.'!$E$8:$F$986,2,0)),"",(VLOOKUP(B42,'[3]800m.'!$E$8:$H$986,2,0)))</f>
        <v/>
      </c>
      <c r="M42" s="50" t="str">
        <f>IF(ISERROR(VLOOKUP(B42,'[3]800m.'!$E$8:$G$986,3,0)),"",(VLOOKUP(B42,'[3]800m.'!$E$8:$G$986,3,0)))</f>
        <v/>
      </c>
      <c r="N42" s="49" t="str">
        <f>IF(ISERROR(VLOOKUP(B42,'[3]80m.'!$E$8:$F$1000,2,0)),"",(VLOOKUP(B42,'[3]80m.'!$E$8:$H$1000,2,0)))</f>
        <v/>
      </c>
      <c r="O42" s="22" t="str">
        <f>IF(ISERROR(VLOOKUP(B42,'[3]80m.'!$E$8:$G$1000,3,0)),"",(VLOOKUP(B42,'[3]80m.'!$E$8:$G$1000,3,0)))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IF(ISERROR(VLOOKUP(B43,'[3]60m.'!$D$8:$F$1011,3,0)),"",(VLOOKUP(B43,'[3]60m.'!$D$8:$H$1011,3,0)))</f>
        <v/>
      </c>
      <c r="E43" s="27" t="str">
        <f>IF(ISERROR(VLOOKUP(B43,'[3]60m.'!$D$8:$G$1011,4,0)),"",(VLOOKUP(B43,'[3]60m.'!$D$8:$G$1011,4,0)))</f>
        <v/>
      </c>
      <c r="F43" s="53" t="str">
        <f>IF(ISERROR(VLOOKUP(B43,[3]Uzun!$F$8:$K$1000,6,0)),"",(VLOOKUP(B43,[3]Uzun!$F$8:$K$1000,6,0)))</f>
        <v/>
      </c>
      <c r="G43" s="22" t="str">
        <f>IF(ISERROR(VLOOKUP(B43,[3]Uzun!$F$8:$L$1000,7,0)),"",(VLOOKUP(B43,[3]Uzun!$F$8:$L$1000,7,0)))</f>
        <v/>
      </c>
      <c r="H43" s="28" t="str">
        <f>IF(ISERROR(VLOOKUP(B43,[3]Gülle!$F$8:$K$1000,6,0)),"",(VLOOKUP(B43,[3]Gülle!$F$8:$K$1000,6,0)))</f>
        <v/>
      </c>
      <c r="I43" s="27" t="str">
        <f>IF(ISERROR(VLOOKUP(B43,[3]Gülle!$F$8:$L$1000,7,0)),"",(VLOOKUP(B43,[3]Gülle!$F$8:$L$1000,7,0)))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IF(ISERROR(VLOOKUP(B43,'[3]800m.'!$E$8:$F$986,2,0)),"",(VLOOKUP(B43,'[3]800m.'!$E$8:$H$986,2,0)))</f>
        <v/>
      </c>
      <c r="M43" s="50" t="str">
        <f>IF(ISERROR(VLOOKUP(B43,'[3]800m.'!$E$8:$G$986,3,0)),"",(VLOOKUP(B43,'[3]800m.'!$E$8:$G$986,3,0)))</f>
        <v/>
      </c>
      <c r="N43" s="49" t="str">
        <f>IF(ISERROR(VLOOKUP(B43,'[3]80m.'!$E$8:$F$1000,2,0)),"",(VLOOKUP(B43,'[3]80m.'!$E$8:$H$1000,2,0)))</f>
        <v/>
      </c>
      <c r="O43" s="22" t="str">
        <f>IF(ISERROR(VLOOKUP(B43,'[3]80m.'!$E$8:$G$1000,3,0)),"",(VLOOKUP(B43,'[3]80m.'!$E$8:$G$1000,3,0)))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IF(ISERROR(VLOOKUP(B44,'[3]60m.'!$D$8:$F$1011,3,0)),"",(VLOOKUP(B44,'[3]60m.'!$D$8:$H$1011,3,0)))</f>
        <v/>
      </c>
      <c r="E44" s="27" t="str">
        <f>IF(ISERROR(VLOOKUP(B44,'[3]60m.'!$D$8:$G$1011,4,0)),"",(VLOOKUP(B44,'[3]60m.'!$D$8:$G$1011,4,0)))</f>
        <v/>
      </c>
      <c r="F44" s="53" t="str">
        <f>IF(ISERROR(VLOOKUP(B44,[3]Uzun!$F$8:$K$1000,6,0)),"",(VLOOKUP(B44,[3]Uzun!$F$8:$K$1000,6,0)))</f>
        <v/>
      </c>
      <c r="G44" s="22" t="str">
        <f>IF(ISERROR(VLOOKUP(B44,[3]Uzun!$F$8:$L$1000,7,0)),"",(VLOOKUP(B44,[3]Uzun!$F$8:$L$1000,7,0)))</f>
        <v/>
      </c>
      <c r="H44" s="28" t="str">
        <f>IF(ISERROR(VLOOKUP(B44,[3]Gülle!$F$8:$K$1000,6,0)),"",(VLOOKUP(B44,[3]Gülle!$F$8:$K$1000,6,0)))</f>
        <v/>
      </c>
      <c r="I44" s="27" t="str">
        <f>IF(ISERROR(VLOOKUP(B44,[3]Gülle!$F$8:$L$1000,7,0)),"",(VLOOKUP(B44,[3]Gülle!$F$8:$L$1000,7,0)))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IF(ISERROR(VLOOKUP(B44,'[3]800m.'!$E$8:$F$986,2,0)),"",(VLOOKUP(B44,'[3]800m.'!$E$8:$H$986,2,0)))</f>
        <v/>
      </c>
      <c r="M44" s="50" t="str">
        <f>IF(ISERROR(VLOOKUP(B44,'[3]800m.'!$E$8:$G$986,3,0)),"",(VLOOKUP(B44,'[3]800m.'!$E$8:$G$986,3,0)))</f>
        <v/>
      </c>
      <c r="N44" s="49" t="str">
        <f>IF(ISERROR(VLOOKUP(B44,'[3]80m.'!$E$8:$F$1000,2,0)),"",(VLOOKUP(B44,'[3]80m.'!$E$8:$H$1000,2,0)))</f>
        <v/>
      </c>
      <c r="O44" s="22" t="str">
        <f>IF(ISERROR(VLOOKUP(B44,'[3]80m.'!$E$8:$G$1000,3,0)),"",(VLOOKUP(B44,'[3]80m.'!$E$8:$G$1000,3,0)))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IF(ISERROR(VLOOKUP(B45,'[3]60m.'!$D$8:$F$1011,3,0)),"",(VLOOKUP(B45,'[3]60m.'!$D$8:$H$1011,3,0)))</f>
        <v/>
      </c>
      <c r="E45" s="27" t="str">
        <f>IF(ISERROR(VLOOKUP(B45,'[3]60m.'!$D$8:$G$1011,4,0)),"",(VLOOKUP(B45,'[3]60m.'!$D$8:$G$1011,4,0)))</f>
        <v/>
      </c>
      <c r="F45" s="53" t="str">
        <f>IF(ISERROR(VLOOKUP(B45,[3]Uzun!$F$8:$K$1000,6,0)),"",(VLOOKUP(B45,[3]Uzun!$F$8:$K$1000,6,0)))</f>
        <v/>
      </c>
      <c r="G45" s="22" t="str">
        <f>IF(ISERROR(VLOOKUP(B45,[3]Uzun!$F$8:$L$1000,7,0)),"",(VLOOKUP(B45,[3]Uzun!$F$8:$L$1000,7,0)))</f>
        <v/>
      </c>
      <c r="H45" s="28" t="str">
        <f>IF(ISERROR(VLOOKUP(B45,[3]Gülle!$F$8:$K$1000,6,0)),"",(VLOOKUP(B45,[3]Gülle!$F$8:$K$1000,6,0)))</f>
        <v/>
      </c>
      <c r="I45" s="27" t="str">
        <f>IF(ISERROR(VLOOKUP(B45,[3]Gülle!$F$8:$L$1000,7,0)),"",(VLOOKUP(B45,[3]Gülle!$F$8:$L$1000,7,0)))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IF(ISERROR(VLOOKUP(B45,'[3]800m.'!$E$8:$F$986,2,0)),"",(VLOOKUP(B45,'[3]800m.'!$E$8:$H$986,2,0)))</f>
        <v/>
      </c>
      <c r="M45" s="50" t="str">
        <f>IF(ISERROR(VLOOKUP(B45,'[3]800m.'!$E$8:$G$986,3,0)),"",(VLOOKUP(B45,'[3]800m.'!$E$8:$G$986,3,0)))</f>
        <v/>
      </c>
      <c r="N45" s="49" t="str">
        <f>IF(ISERROR(VLOOKUP(B45,'[3]80m.'!$E$8:$F$1000,2,0)),"",(VLOOKUP(B45,'[3]80m.'!$E$8:$H$1000,2,0)))</f>
        <v/>
      </c>
      <c r="O45" s="22" t="str">
        <f>IF(ISERROR(VLOOKUP(B45,'[3]80m.'!$E$8:$G$1000,3,0)),"",(VLOOKUP(B45,'[3]80m.'!$E$8:$G$1000,3,0)))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IF(ISERROR(VLOOKUP(B46,'[3]60m.'!$D$8:$F$1011,3,0)),"",(VLOOKUP(B46,'[3]60m.'!$D$8:$H$1011,3,0)))</f>
        <v/>
      </c>
      <c r="E46" s="27" t="str">
        <f>IF(ISERROR(VLOOKUP(B46,'[3]60m.'!$D$8:$G$1011,4,0)),"",(VLOOKUP(B46,'[3]60m.'!$D$8:$G$1011,4,0)))</f>
        <v/>
      </c>
      <c r="F46" s="53" t="str">
        <f>IF(ISERROR(VLOOKUP(B46,[3]Uzun!$F$8:$K$1000,6,0)),"",(VLOOKUP(B46,[3]Uzun!$F$8:$K$1000,6,0)))</f>
        <v/>
      </c>
      <c r="G46" s="22" t="str">
        <f>IF(ISERROR(VLOOKUP(B46,[3]Uzun!$F$8:$L$1000,7,0)),"",(VLOOKUP(B46,[3]Uzun!$F$8:$L$1000,7,0)))</f>
        <v/>
      </c>
      <c r="H46" s="28" t="str">
        <f>IF(ISERROR(VLOOKUP(B46,[3]Gülle!$F$8:$K$1000,6,0)),"",(VLOOKUP(B46,[3]Gülle!$F$8:$K$1000,6,0)))</f>
        <v/>
      </c>
      <c r="I46" s="27" t="str">
        <f>IF(ISERROR(VLOOKUP(B46,[3]Gülle!$F$8:$L$1000,7,0)),"",(VLOOKUP(B46,[3]Gülle!$F$8:$L$1000,7,0)))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IF(ISERROR(VLOOKUP(B46,'[3]800m.'!$E$8:$F$986,2,0)),"",(VLOOKUP(B46,'[3]800m.'!$E$8:$H$986,2,0)))</f>
        <v/>
      </c>
      <c r="M46" s="50" t="str">
        <f>IF(ISERROR(VLOOKUP(B46,'[3]800m.'!$E$8:$G$986,3,0)),"",(VLOOKUP(B46,'[3]800m.'!$E$8:$G$986,3,0)))</f>
        <v/>
      </c>
      <c r="N46" s="49" t="str">
        <f>IF(ISERROR(VLOOKUP(B46,'[3]80m.'!$E$8:$F$1000,2,0)),"",(VLOOKUP(B46,'[3]80m.'!$E$8:$H$1000,2,0)))</f>
        <v/>
      </c>
      <c r="O46" s="22" t="str">
        <f>IF(ISERROR(VLOOKUP(B46,'[3]80m.'!$E$8:$G$1000,3,0)),"",(VLOOKUP(B46,'[3]80m.'!$E$8:$G$1000,3,0)))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IF(ISERROR(VLOOKUP(B47,'[3]60m.'!$D$8:$F$1011,3,0)),"",(VLOOKUP(B47,'[3]60m.'!$D$8:$H$1011,3,0)))</f>
        <v/>
      </c>
      <c r="E47" s="27" t="str">
        <f>IF(ISERROR(VLOOKUP(B47,'[3]60m.'!$D$8:$G$1011,4,0)),"",(VLOOKUP(B47,'[3]60m.'!$D$8:$G$1011,4,0)))</f>
        <v/>
      </c>
      <c r="F47" s="53" t="str">
        <f>IF(ISERROR(VLOOKUP(B47,[3]Uzun!$F$8:$K$1000,6,0)),"",(VLOOKUP(B47,[3]Uzun!$F$8:$K$1000,6,0)))</f>
        <v/>
      </c>
      <c r="G47" s="22" t="str">
        <f>IF(ISERROR(VLOOKUP(B47,[3]Uzun!$F$8:$L$1000,7,0)),"",(VLOOKUP(B47,[3]Uzun!$F$8:$L$1000,7,0)))</f>
        <v/>
      </c>
      <c r="H47" s="28" t="str">
        <f>IF(ISERROR(VLOOKUP(B47,[3]Gülle!$F$8:$K$1000,6,0)),"",(VLOOKUP(B47,[3]Gülle!$F$8:$K$1000,6,0)))</f>
        <v/>
      </c>
      <c r="I47" s="27" t="str">
        <f>IF(ISERROR(VLOOKUP(B47,[3]Gülle!$F$8:$L$1000,7,0)),"",(VLOOKUP(B47,[3]Gülle!$F$8:$L$1000,7,0)))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IF(ISERROR(VLOOKUP(B47,'[3]800m.'!$E$8:$F$986,2,0)),"",(VLOOKUP(B47,'[3]800m.'!$E$8:$H$986,2,0)))</f>
        <v/>
      </c>
      <c r="M47" s="50" t="str">
        <f>IF(ISERROR(VLOOKUP(B47,'[3]800m.'!$E$8:$G$986,3,0)),"",(VLOOKUP(B47,'[3]800m.'!$E$8:$G$986,3,0)))</f>
        <v/>
      </c>
      <c r="N47" s="49" t="str">
        <f>IF(ISERROR(VLOOKUP(B47,'[3]80m.'!$E$8:$F$1000,2,0)),"",(VLOOKUP(B47,'[3]80m.'!$E$8:$H$1000,2,0)))</f>
        <v/>
      </c>
      <c r="O47" s="22" t="str">
        <f>IF(ISERROR(VLOOKUP(B47,'[3]80m.'!$E$8:$G$1000,3,0)),"",(VLOOKUP(B47,'[3]80m.'!$E$8:$G$1000,3,0)))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IF(ISERROR(VLOOKUP(B48,'[3]60m.'!$D$8:$F$1011,3,0)),"",(VLOOKUP(B48,'[3]60m.'!$D$8:$H$1011,3,0)))</f>
        <v/>
      </c>
      <c r="E48" s="27" t="str">
        <f>IF(ISERROR(VLOOKUP(B48,'[3]60m.'!$D$8:$G$1011,4,0)),"",(VLOOKUP(B48,'[3]60m.'!$D$8:$G$1011,4,0)))</f>
        <v/>
      </c>
      <c r="F48" s="53" t="str">
        <f>IF(ISERROR(VLOOKUP(B48,[3]Uzun!$F$8:$K$1000,6,0)),"",(VLOOKUP(B48,[3]Uzun!$F$8:$K$1000,6,0)))</f>
        <v/>
      </c>
      <c r="G48" s="22" t="str">
        <f>IF(ISERROR(VLOOKUP(B48,[3]Uzun!$F$8:$L$1000,7,0)),"",(VLOOKUP(B48,[3]Uzun!$F$8:$L$1000,7,0)))</f>
        <v/>
      </c>
      <c r="H48" s="28" t="str">
        <f>IF(ISERROR(VLOOKUP(B48,[3]Gülle!$F$8:$K$1000,6,0)),"",(VLOOKUP(B48,[3]Gülle!$F$8:$K$1000,6,0)))</f>
        <v/>
      </c>
      <c r="I48" s="27" t="str">
        <f>IF(ISERROR(VLOOKUP(B48,[3]Gülle!$F$8:$L$1000,7,0)),"",(VLOOKUP(B48,[3]Gülle!$F$8:$L$1000,7,0)))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IF(ISERROR(VLOOKUP(B48,'[3]800m.'!$E$8:$F$986,2,0)),"",(VLOOKUP(B48,'[3]800m.'!$E$8:$H$986,2,0)))</f>
        <v/>
      </c>
      <c r="M48" s="50" t="str">
        <f>IF(ISERROR(VLOOKUP(B48,'[3]800m.'!$E$8:$G$986,3,0)),"",(VLOOKUP(B48,'[3]800m.'!$E$8:$G$986,3,0)))</f>
        <v/>
      </c>
      <c r="N48" s="49" t="str">
        <f>IF(ISERROR(VLOOKUP(B48,'[3]80m.'!$E$8:$F$1000,2,0)),"",(VLOOKUP(B48,'[3]80m.'!$E$8:$H$1000,2,0)))</f>
        <v/>
      </c>
      <c r="O48" s="22" t="str">
        <f>IF(ISERROR(VLOOKUP(B48,'[3]80m.'!$E$8:$G$1000,3,0)),"",(VLOOKUP(B48,'[3]80m.'!$E$8:$G$1000,3,0)))</f>
        <v/>
      </c>
      <c r="P48" s="48">
        <f t="shared" si="0"/>
        <v>0</v>
      </c>
      <c r="Q48" s="45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IF(ISERROR(VLOOKUP(B49,'[3]60m.'!$D$8:$F$1011,3,0)),"",(VLOOKUP(B49,'[3]60m.'!$D$8:$H$1011,3,0)))</f>
        <v/>
      </c>
      <c r="E49" s="27" t="str">
        <f>IF(ISERROR(VLOOKUP(B49,'[3]60m.'!$D$8:$G$1011,4,0)),"",(VLOOKUP(B49,'[3]60m.'!$D$8:$G$1011,4,0)))</f>
        <v/>
      </c>
      <c r="F49" s="53" t="str">
        <f>IF(ISERROR(VLOOKUP(B49,[3]Uzun!$F$8:$K$1000,6,0)),"",(VLOOKUP(B49,[3]Uzun!$F$8:$K$1000,6,0)))</f>
        <v/>
      </c>
      <c r="G49" s="22" t="str">
        <f>IF(ISERROR(VLOOKUP(B49,[3]Uzun!$F$8:$L$1000,7,0)),"",(VLOOKUP(B49,[3]Uzun!$F$8:$L$1000,7,0)))</f>
        <v/>
      </c>
      <c r="H49" s="28" t="str">
        <f>IF(ISERROR(VLOOKUP(B49,[3]Gülle!$F$8:$K$1000,6,0)),"",(VLOOKUP(B49,[3]Gülle!$F$8:$K$1000,6,0)))</f>
        <v/>
      </c>
      <c r="I49" s="27" t="str">
        <f>IF(ISERROR(VLOOKUP(B49,[3]Gülle!$F$8:$L$1000,7,0)),"",(VLOOKUP(B49,[3]Gülle!$F$8:$L$1000,7,0)))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IF(ISERROR(VLOOKUP(B49,'[3]800m.'!$E$8:$F$986,2,0)),"",(VLOOKUP(B49,'[3]800m.'!$E$8:$H$986,2,0)))</f>
        <v/>
      </c>
      <c r="M49" s="50" t="str">
        <f>IF(ISERROR(VLOOKUP(B49,'[3]800m.'!$E$8:$G$986,3,0)),"",(VLOOKUP(B49,'[3]800m.'!$E$8:$G$986,3,0)))</f>
        <v/>
      </c>
      <c r="N49" s="49" t="str">
        <f>IF(ISERROR(VLOOKUP(B49,'[3]80m.'!$E$8:$F$1000,2,0)),"",(VLOOKUP(B49,'[3]80m.'!$E$8:$H$1000,2,0)))</f>
        <v/>
      </c>
      <c r="O49" s="22" t="str">
        <f>IF(ISERROR(VLOOKUP(B49,'[3]80m.'!$E$8:$G$1000,3,0)),"",(VLOOKUP(B49,'[3]80m.'!$E$8:$G$1000,3,0)))</f>
        <v/>
      </c>
      <c r="P49" s="48">
        <f t="shared" si="0"/>
        <v>0</v>
      </c>
      <c r="Q49" s="45"/>
      <c r="R49" s="45"/>
      <c r="S49" s="45"/>
      <c r="T49" s="45"/>
      <c r="U49" s="45"/>
      <c r="V49" s="45"/>
    </row>
    <row r="50" spans="1:22" ht="12" hidden="1" customHeight="1" x14ac:dyDescent="0.2">
      <c r="A50" s="45"/>
      <c r="B50" s="45"/>
      <c r="C50" s="45"/>
      <c r="D50" s="47" t="str">
        <f>IF(ISERROR(VLOOKUP(B50,'[3]60m.'!$D$8:$F$1011,3,0)),"",(VLOOKUP(B50,'[3]60m.'!$D$8:$H$1011,3,0)))</f>
        <v/>
      </c>
      <c r="E50" s="27" t="str">
        <f>IF(ISERROR(VLOOKUP(B50,'[3]60m.'!$D$8:$G$1011,4,0)),"",(VLOOKUP(B50,'[3]60m.'!$D$8:$G$1011,4,0)))</f>
        <v/>
      </c>
      <c r="F50" s="45"/>
      <c r="G50" s="45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5"/>
      <c r="T50" s="45"/>
      <c r="U50" s="45"/>
      <c r="V50" s="45"/>
    </row>
    <row r="51" spans="1:22" ht="30" hidden="1" customHeight="1" x14ac:dyDescent="0.2">
      <c r="A51" s="95" t="s">
        <v>67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</row>
    <row r="52" spans="1:22" ht="24" hidden="1" customHeight="1" x14ac:dyDescent="0.2">
      <c r="A52" s="96" t="str">
        <f>'[3]YARIŞMA BİLGİLERİ'!F21</f>
        <v>2010 Doğumlu Kızlar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</row>
    <row r="53" spans="1:22" ht="24" hidden="1" customHeight="1" x14ac:dyDescent="0.2">
      <c r="A53" s="87" t="s">
        <v>0</v>
      </c>
      <c r="B53" s="89" t="s">
        <v>1</v>
      </c>
      <c r="C53" s="87" t="s">
        <v>2</v>
      </c>
      <c r="D53" s="93" t="s">
        <v>14</v>
      </c>
      <c r="E53" s="93"/>
      <c r="F53" s="93" t="s">
        <v>19</v>
      </c>
      <c r="G53" s="93"/>
      <c r="H53" s="91"/>
      <c r="I53" s="92"/>
      <c r="J53" s="91" t="s">
        <v>16</v>
      </c>
      <c r="K53" s="92"/>
      <c r="L53" s="93" t="s">
        <v>7</v>
      </c>
      <c r="M53" s="93"/>
      <c r="N53" s="93" t="s">
        <v>18</v>
      </c>
      <c r="O53" s="93"/>
      <c r="P53" s="90"/>
      <c r="Q53" s="90"/>
      <c r="R53" s="90" t="s">
        <v>31</v>
      </c>
    </row>
    <row r="54" spans="1:22" ht="24" hidden="1" customHeight="1" x14ac:dyDescent="0.2">
      <c r="A54" s="88"/>
      <c r="B54" s="89"/>
      <c r="C54" s="88"/>
      <c r="D54" s="44" t="s">
        <v>10</v>
      </c>
      <c r="E54" s="42" t="s">
        <v>11</v>
      </c>
      <c r="F54" s="44" t="s">
        <v>10</v>
      </c>
      <c r="G54" s="42" t="s">
        <v>11</v>
      </c>
      <c r="H54" s="44" t="s">
        <v>10</v>
      </c>
      <c r="I54" s="42" t="s">
        <v>11</v>
      </c>
      <c r="J54" s="44" t="s">
        <v>10</v>
      </c>
      <c r="K54" s="42" t="s">
        <v>11</v>
      </c>
      <c r="L54" s="44" t="s">
        <v>10</v>
      </c>
      <c r="M54" s="42" t="s">
        <v>11</v>
      </c>
      <c r="N54" s="43" t="s">
        <v>10</v>
      </c>
      <c r="O54" s="42" t="s">
        <v>11</v>
      </c>
      <c r="P54" s="90"/>
      <c r="Q54" s="90"/>
      <c r="R54" s="90"/>
    </row>
    <row r="55" spans="1:22" ht="34.5" customHeight="1" x14ac:dyDescent="0.2">
      <c r="A55" s="32">
        <v>1</v>
      </c>
      <c r="B55" s="33" t="s">
        <v>32</v>
      </c>
      <c r="C55" s="33" t="s">
        <v>25</v>
      </c>
      <c r="D55" s="13" t="str">
        <f>IF(ISERROR(VLOOKUP(B55,'[3]80m.Eng'!$E$8:$F$1000,2,0)),"",(VLOOKUP(B55,'[3]80m.Eng'!$E$8:$H$1000,2,0)))</f>
        <v/>
      </c>
      <c r="E55" s="14" t="str">
        <f>IF(ISERROR(VLOOKUP(B55,'[3]80m.Eng'!$E$8:$G$1000,3,0)),"",(VLOOKUP(B55,'[3]80m.Eng'!$E$8:$G$1000,3,0)))</f>
        <v/>
      </c>
      <c r="F55" s="29" t="str">
        <f>IF(ISERROR(VLOOKUP(B55,[3]Cirit!$E$8:$K$1000,7,0)),"",(VLOOKUP(B55,[3]Cirit!$E$8:$K$1000,7,0)))</f>
        <v/>
      </c>
      <c r="G55" s="22" t="str">
        <f>IF(ISERROR(VLOOKUP(B55,[3]Cirit!$E$8:$L$1000,8,0)),"",(VLOOKUP(B55,[3]Cirit!$E$8:$L$1000,8,0)))</f>
        <v/>
      </c>
      <c r="H55" s="28"/>
      <c r="I55" s="27"/>
      <c r="J55" s="26" t="str">
        <f>IF(ISERROR(VLOOKUP(B55,'[3]1500m.'!$E$8:$F$1000,2,0)),"",(VLOOKUP(B55,'[3]1500m.'!$E$8:$H$1000,2,0)))</f>
        <v/>
      </c>
      <c r="K55" s="22" t="str">
        <f>IF(ISERROR(VLOOKUP(B55,'[3]1500m.'!$E$8:$G$1000,3,0)),"",(VLOOKUP(B55,'[3]1500m.'!$E$8:$G$1000,3,0)))</f>
        <v/>
      </c>
      <c r="L55" s="25" t="str">
        <f>IF(ISERROR(VLOOKUP(B55,[3]Yüksek!$E$8:$AG$1000,29,0)),"",(VLOOKUP(B55,[3]Yüksek!$E$8:$AG$1000,29,0)))</f>
        <v/>
      </c>
      <c r="M55" s="24" t="str">
        <f>IF(ISERROR(VLOOKUP(B55,[3]Yüksek!$E$8:$AH$1000,30,0)),"",(VLOOKUP(B55,[3]Yüksek!$E$8:$AH$1000,30,0)))</f>
        <v/>
      </c>
      <c r="N55" s="23" t="str">
        <f>IF(ISERROR(VLOOKUP(B55,[3]Disk!$E$8:$K$1000,7,0)),"",(VLOOKUP(B55,[3]Disk!$E$8:$K$1000,7,0)))</f>
        <v/>
      </c>
      <c r="O55" s="22" t="str">
        <f>IF(ISERROR(VLOOKUP(B55,[3]Disk!$E$8:$L$1000,8,0)),"",(VLOOKUP(B55,[3]Disk!$E$8:$L$1000,8,0)))</f>
        <v/>
      </c>
      <c r="P55" s="21">
        <f>IFERROR(VLOOKUP(B55,'12 YAŞ KIZ'!$B$8:$P$49,15,0)," ")</f>
        <v>175</v>
      </c>
      <c r="Q55" s="20">
        <f t="shared" ref="Q55:Q96" si="1">SUM(E55,G55,I55,K55,M55,O55)</f>
        <v>0</v>
      </c>
      <c r="R55" s="19">
        <f t="shared" ref="R55:R96" si="2">SUM(P55,Q55)</f>
        <v>175</v>
      </c>
    </row>
    <row r="56" spans="1:22" ht="34.5" customHeight="1" x14ac:dyDescent="0.2">
      <c r="A56" s="32">
        <v>2</v>
      </c>
      <c r="B56" s="33" t="s">
        <v>33</v>
      </c>
      <c r="C56" s="33" t="s">
        <v>25</v>
      </c>
      <c r="D56" s="13" t="str">
        <f>IF(ISERROR(VLOOKUP(B56,'[3]80m.Eng'!$E$8:$F$1000,2,0)),"",(VLOOKUP(B56,'[3]80m.Eng'!$E$8:$H$1000,2,0)))</f>
        <v/>
      </c>
      <c r="E56" s="14" t="str">
        <f>IF(ISERROR(VLOOKUP(B56,'[3]80m.Eng'!$E$8:$G$1000,3,0)),"",(VLOOKUP(B56,'[3]80m.Eng'!$E$8:$G$1000,3,0)))</f>
        <v/>
      </c>
      <c r="F56" s="29">
        <f>IF(ISERROR(VLOOKUP(B56,[3]Cirit!$E$8:$K$1000,7,0)),"",(VLOOKUP(B56,[3]Cirit!$E$8:$K$1000,7,0)))</f>
        <v>1909</v>
      </c>
      <c r="G56" s="22">
        <f>IF(ISERROR(VLOOKUP(B56,[3]Cirit!$E$8:$L$1000,8,0)),"",(VLOOKUP(B56,[3]Cirit!$E$8:$L$1000,8,0)))</f>
        <v>51</v>
      </c>
      <c r="H56" s="28"/>
      <c r="I56" s="27"/>
      <c r="J56" s="26" t="str">
        <f>IF(ISERROR(VLOOKUP(B56,'[3]1500m.'!$E$8:$F$1000,2,0)),"",(VLOOKUP(B56,'[3]1500m.'!$E$8:$H$1000,2,0)))</f>
        <v/>
      </c>
      <c r="K56" s="22" t="str">
        <f>IF(ISERROR(VLOOKUP(B56,'[3]1500m.'!$E$8:$G$1000,3,0)),"",(VLOOKUP(B56,'[3]1500m.'!$E$8:$G$1000,3,0)))</f>
        <v/>
      </c>
      <c r="L56" s="25" t="str">
        <f>IF(ISERROR(VLOOKUP(B56,[3]Yüksek!$E$8:$AG$1000,29,0)),"",(VLOOKUP(B56,[3]Yüksek!$E$8:$AG$1000,29,0)))</f>
        <v/>
      </c>
      <c r="M56" s="24" t="str">
        <f>IF(ISERROR(VLOOKUP(B56,[3]Yüksek!$E$8:$AH$1000,30,0)),"",(VLOOKUP(B56,[3]Yüksek!$E$8:$AH$1000,30,0)))</f>
        <v/>
      </c>
      <c r="N56" s="23" t="str">
        <f>IF(ISERROR(VLOOKUP(B56,[3]Disk!$E$8:$K$1000,7,0)),"",(VLOOKUP(B56,[3]Disk!$E$8:$K$1000,7,0)))</f>
        <v/>
      </c>
      <c r="O56" s="22" t="str">
        <f>IF(ISERROR(VLOOKUP(B56,[3]Disk!$E$8:$L$1000,8,0)),"",(VLOOKUP(B56,[3]Disk!$E$8:$L$1000,8,0)))</f>
        <v/>
      </c>
      <c r="P56" s="21">
        <f>IFERROR(VLOOKUP(B56,'12 YAŞ KIZ'!$B$8:$P$49,15,0)," ")</f>
        <v>121</v>
      </c>
      <c r="Q56" s="20">
        <f t="shared" si="1"/>
        <v>51</v>
      </c>
      <c r="R56" s="19">
        <f t="shared" si="2"/>
        <v>172</v>
      </c>
    </row>
    <row r="57" spans="1:22" ht="34.5" customHeight="1" x14ac:dyDescent="0.2">
      <c r="A57" s="32">
        <v>3</v>
      </c>
      <c r="B57" s="33" t="s">
        <v>34</v>
      </c>
      <c r="C57" s="33" t="s">
        <v>25</v>
      </c>
      <c r="D57" s="13" t="str">
        <f>IF(ISERROR(VLOOKUP(B57,'[3]80m.Eng'!$E$8:$F$1000,2,0)),"",(VLOOKUP(B57,'[3]80m.Eng'!$E$8:$H$1000,2,0)))</f>
        <v/>
      </c>
      <c r="E57" s="14" t="str">
        <f>IF(ISERROR(VLOOKUP(B57,'[3]80m.Eng'!$E$8:$G$1000,3,0)),"",(VLOOKUP(B57,'[3]80m.Eng'!$E$8:$G$1000,3,0)))</f>
        <v/>
      </c>
      <c r="F57" s="29" t="str">
        <f>IF(ISERROR(VLOOKUP(B57,[3]Cirit!$E$8:$K$1000,7,0)),"",(VLOOKUP(B57,[3]Cirit!$E$8:$K$1000,7,0)))</f>
        <v/>
      </c>
      <c r="G57" s="22" t="str">
        <f>IF(ISERROR(VLOOKUP(B57,[3]Cirit!$E$8:$L$1000,8,0)),"",(VLOOKUP(B57,[3]Cirit!$E$8:$L$1000,8,0)))</f>
        <v/>
      </c>
      <c r="H57" s="28"/>
      <c r="I57" s="27"/>
      <c r="J57" s="26" t="str">
        <f>IF(ISERROR(VLOOKUP(B57,'[3]1500m.'!$E$8:$F$1000,2,0)),"",(VLOOKUP(B57,'[3]1500m.'!$E$8:$H$1000,2,0)))</f>
        <v/>
      </c>
      <c r="K57" s="22" t="str">
        <f>IF(ISERROR(VLOOKUP(B57,'[3]1500m.'!$E$8:$G$1000,3,0)),"",(VLOOKUP(B57,'[3]1500m.'!$E$8:$G$1000,3,0)))</f>
        <v/>
      </c>
      <c r="L57" s="25" t="str">
        <f>IF(ISERROR(VLOOKUP(B57,[3]Yüksek!$E$8:$AG$1000,29,0)),"",(VLOOKUP(B57,[3]Yüksek!$E$8:$AG$1000,29,0)))</f>
        <v/>
      </c>
      <c r="M57" s="24" t="str">
        <f>IF(ISERROR(VLOOKUP(B57,[3]Yüksek!$E$8:$AH$1000,30,0)),"",(VLOOKUP(B57,[3]Yüksek!$E$8:$AH$1000,30,0)))</f>
        <v/>
      </c>
      <c r="N57" s="23" t="str">
        <f>IF(ISERROR(VLOOKUP(B57,[3]Disk!$E$8:$K$1000,7,0)),"",(VLOOKUP(B57,[3]Disk!$E$8:$K$1000,7,0)))</f>
        <v/>
      </c>
      <c r="O57" s="22" t="str">
        <f>IF(ISERROR(VLOOKUP(B57,[3]Disk!$E$8:$L$1000,8,0)),"",(VLOOKUP(B57,[3]Disk!$E$8:$L$1000,8,0)))</f>
        <v/>
      </c>
      <c r="P57" s="21">
        <f>IFERROR(VLOOKUP(B57,'12 YAŞ KIZ'!$B$8:$P$49,15,0)," ")</f>
        <v>169</v>
      </c>
      <c r="Q57" s="20">
        <f t="shared" si="1"/>
        <v>0</v>
      </c>
      <c r="R57" s="19">
        <f t="shared" si="2"/>
        <v>169</v>
      </c>
    </row>
    <row r="58" spans="1:22" ht="34.5" hidden="1" customHeight="1" x14ac:dyDescent="0.2">
      <c r="A58" s="32">
        <v>4</v>
      </c>
      <c r="B58" s="33" t="s">
        <v>66</v>
      </c>
      <c r="C58" s="33" t="s">
        <v>52</v>
      </c>
      <c r="D58" s="13" t="str">
        <f>IF(ISERROR(VLOOKUP(B58,'[3]80m.Eng'!$E$8:$F$1000,2,0)),"",(VLOOKUP(B58,'[3]80m.Eng'!$E$8:$H$1000,2,0)))</f>
        <v/>
      </c>
      <c r="E58" s="14" t="str">
        <f>IF(ISERROR(VLOOKUP(B58,'[3]80m.Eng'!$E$8:$G$1000,3,0)),"",(VLOOKUP(B58,'[3]80m.Eng'!$E$8:$G$1000,3,0)))</f>
        <v/>
      </c>
      <c r="F58" s="29" t="str">
        <f>IF(ISERROR(VLOOKUP(B58,[3]Cirit!$E$8:$K$1000,7,0)),"",(VLOOKUP(B58,[3]Cirit!$E$8:$K$1000,7,0)))</f>
        <v/>
      </c>
      <c r="G58" s="22" t="str">
        <f>IF(ISERROR(VLOOKUP(B58,[3]Cirit!$E$8:$L$1000,8,0)),"",(VLOOKUP(B58,[3]Cirit!$E$8:$L$1000,8,0)))</f>
        <v/>
      </c>
      <c r="H58" s="28"/>
      <c r="I58" s="27"/>
      <c r="J58" s="26" t="str">
        <f>IF(ISERROR(VLOOKUP(B58,'[3]1500m.'!$E$8:$F$1000,2,0)),"",(VLOOKUP(B58,'[3]1500m.'!$E$8:$H$1000,2,0)))</f>
        <v/>
      </c>
      <c r="K58" s="22" t="str">
        <f>IF(ISERROR(VLOOKUP(B58,'[3]1500m.'!$E$8:$G$1000,3,0)),"",(VLOOKUP(B58,'[3]1500m.'!$E$8:$G$1000,3,0)))</f>
        <v/>
      </c>
      <c r="L58" s="25" t="str">
        <f>IF(ISERROR(VLOOKUP(B58,[3]Yüksek!$E$8:$AG$1000,29,0)),"",(VLOOKUP(B58,[3]Yüksek!$E$8:$AG$1000,29,0)))</f>
        <v/>
      </c>
      <c r="M58" s="24" t="str">
        <f>IF(ISERROR(VLOOKUP(B58,[3]Yüksek!$E$8:$AH$1000,30,0)),"",(VLOOKUP(B58,[3]Yüksek!$E$8:$AH$1000,30,0)))</f>
        <v/>
      </c>
      <c r="N58" s="23" t="str">
        <f>IF(ISERROR(VLOOKUP(B58,[3]Disk!$E$8:$K$1000,7,0)),"",(VLOOKUP(B58,[3]Disk!$E$8:$K$1000,7,0)))</f>
        <v/>
      </c>
      <c r="O58" s="22" t="str">
        <f>IF(ISERROR(VLOOKUP(B58,[3]Disk!$E$8:$L$1000,8,0)),"",(VLOOKUP(B58,[3]Disk!$E$8:$L$1000,8,0)))</f>
        <v/>
      </c>
      <c r="P58" s="21">
        <f>IFERROR(VLOOKUP(B58,'12 YAŞ KIZ'!$B$8:$P$49,15,0)," ")</f>
        <v>167</v>
      </c>
      <c r="Q58" s="20">
        <f t="shared" si="1"/>
        <v>0</v>
      </c>
      <c r="R58" s="19">
        <f t="shared" si="2"/>
        <v>167</v>
      </c>
    </row>
    <row r="59" spans="1:22" ht="34.5" customHeight="1" x14ac:dyDescent="0.2">
      <c r="A59" s="32">
        <v>4</v>
      </c>
      <c r="B59" s="33" t="s">
        <v>35</v>
      </c>
      <c r="C59" s="33" t="s">
        <v>25</v>
      </c>
      <c r="D59" s="13" t="str">
        <f>IF(ISERROR(VLOOKUP(B59,'[3]80m.Eng'!$E$8:$F$1000,2,0)),"",(VLOOKUP(B59,'[3]80m.Eng'!$E$8:$H$1000,2,0)))</f>
        <v/>
      </c>
      <c r="E59" s="14" t="str">
        <f>IF(ISERROR(VLOOKUP(B59,'[3]80m.Eng'!$E$8:$G$1000,3,0)),"",(VLOOKUP(B59,'[3]80m.Eng'!$E$8:$G$1000,3,0)))</f>
        <v/>
      </c>
      <c r="F59" s="29" t="str">
        <f>IF(ISERROR(VLOOKUP(B59,[3]Cirit!$E$8:$K$1000,7,0)),"",(VLOOKUP(B59,[3]Cirit!$E$8:$K$1000,7,0)))</f>
        <v/>
      </c>
      <c r="G59" s="22" t="str">
        <f>IF(ISERROR(VLOOKUP(B59,[3]Cirit!$E$8:$L$1000,8,0)),"",(VLOOKUP(B59,[3]Cirit!$E$8:$L$1000,8,0)))</f>
        <v/>
      </c>
      <c r="H59" s="28"/>
      <c r="I59" s="27"/>
      <c r="J59" s="26" t="str">
        <f>IF(ISERROR(VLOOKUP(B59,'[3]1500m.'!$E$8:$F$1000,2,0)),"",(VLOOKUP(B59,'[3]1500m.'!$E$8:$H$1000,2,0)))</f>
        <v/>
      </c>
      <c r="K59" s="22" t="str">
        <f>IF(ISERROR(VLOOKUP(B59,'[3]1500m.'!$E$8:$G$1000,3,0)),"",(VLOOKUP(B59,'[3]1500m.'!$E$8:$G$1000,3,0)))</f>
        <v/>
      </c>
      <c r="L59" s="25" t="str">
        <f>IF(ISERROR(VLOOKUP(B59,[3]Yüksek!$E$8:$AG$1000,29,0)),"",(VLOOKUP(B59,[3]Yüksek!$E$8:$AG$1000,29,0)))</f>
        <v/>
      </c>
      <c r="M59" s="24" t="str">
        <f>IF(ISERROR(VLOOKUP(B59,[3]Yüksek!$E$8:$AH$1000,30,0)),"",(VLOOKUP(B59,[3]Yüksek!$E$8:$AH$1000,30,0)))</f>
        <v/>
      </c>
      <c r="N59" s="23" t="str">
        <f>IF(ISERROR(VLOOKUP(B59,[3]Disk!$E$8:$K$1000,7,0)),"",(VLOOKUP(B59,[3]Disk!$E$8:$K$1000,7,0)))</f>
        <v/>
      </c>
      <c r="O59" s="22" t="str">
        <f>IF(ISERROR(VLOOKUP(B59,[3]Disk!$E$8:$L$1000,8,0)),"",(VLOOKUP(B59,[3]Disk!$E$8:$L$1000,8,0)))</f>
        <v/>
      </c>
      <c r="P59" s="21">
        <f>IFERROR(VLOOKUP(B59,'12 YAŞ KIZ'!$B$8:$P$49,15,0)," ")</f>
        <v>153</v>
      </c>
      <c r="Q59" s="20">
        <f t="shared" si="1"/>
        <v>0</v>
      </c>
      <c r="R59" s="19">
        <f t="shared" si="2"/>
        <v>153</v>
      </c>
    </row>
    <row r="60" spans="1:22" ht="34.5" customHeight="1" x14ac:dyDescent="0.2">
      <c r="A60" s="32">
        <v>5</v>
      </c>
      <c r="B60" s="33" t="s">
        <v>36</v>
      </c>
      <c r="C60" s="33" t="s">
        <v>25</v>
      </c>
      <c r="D60" s="13" t="str">
        <f>IF(ISERROR(VLOOKUP(B60,'[3]80m.Eng'!$E$8:$F$1000,2,0)),"",(VLOOKUP(B60,'[3]80m.Eng'!$E$8:$H$1000,2,0)))</f>
        <v/>
      </c>
      <c r="E60" s="14" t="str">
        <f>IF(ISERROR(VLOOKUP(B60,'[3]80m.Eng'!$E$8:$G$1000,3,0)),"",(VLOOKUP(B60,'[3]80m.Eng'!$E$8:$G$1000,3,0)))</f>
        <v/>
      </c>
      <c r="F60" s="29" t="str">
        <f>IF(ISERROR(VLOOKUP(B60,[3]Cirit!$E$8:$K$1000,7,0)),"",(VLOOKUP(B60,[3]Cirit!$E$8:$K$1000,7,0)))</f>
        <v/>
      </c>
      <c r="G60" s="22" t="str">
        <f>IF(ISERROR(VLOOKUP(B60,[3]Cirit!$E$8:$L$1000,8,0)),"",(VLOOKUP(B60,[3]Cirit!$E$8:$L$1000,8,0)))</f>
        <v/>
      </c>
      <c r="H60" s="28"/>
      <c r="I60" s="27"/>
      <c r="J60" s="26" t="str">
        <f>IF(ISERROR(VLOOKUP(B60,'[3]1500m.'!$E$8:$F$1000,2,0)),"",(VLOOKUP(B60,'[3]1500m.'!$E$8:$H$1000,2,0)))</f>
        <v/>
      </c>
      <c r="K60" s="22" t="str">
        <f>IF(ISERROR(VLOOKUP(B60,'[3]1500m.'!$E$8:$G$1000,3,0)),"",(VLOOKUP(B60,'[3]1500m.'!$E$8:$G$1000,3,0)))</f>
        <v/>
      </c>
      <c r="L60" s="25" t="str">
        <f>IF(ISERROR(VLOOKUP(B60,[3]Yüksek!$E$8:$AG$1000,29,0)),"",(VLOOKUP(B60,[3]Yüksek!$E$8:$AG$1000,29,0)))</f>
        <v/>
      </c>
      <c r="M60" s="24" t="str">
        <f>IF(ISERROR(VLOOKUP(B60,[3]Yüksek!$E$8:$AH$1000,30,0)),"",(VLOOKUP(B60,[3]Yüksek!$E$8:$AH$1000,30,0)))</f>
        <v/>
      </c>
      <c r="N60" s="23" t="str">
        <f>IF(ISERROR(VLOOKUP(B60,[3]Disk!$E$8:$K$1000,7,0)),"",(VLOOKUP(B60,[3]Disk!$E$8:$K$1000,7,0)))</f>
        <v/>
      </c>
      <c r="O60" s="22" t="str">
        <f>IF(ISERROR(VLOOKUP(B60,[3]Disk!$E$8:$L$1000,8,0)),"",(VLOOKUP(B60,[3]Disk!$E$8:$L$1000,8,0)))</f>
        <v/>
      </c>
      <c r="P60" s="21">
        <f>IFERROR(VLOOKUP(B60,'12 YAŞ KIZ'!$B$8:$P$49,15,0)," ")</f>
        <v>153</v>
      </c>
      <c r="Q60" s="20">
        <f t="shared" si="1"/>
        <v>0</v>
      </c>
      <c r="R60" s="19">
        <f t="shared" si="2"/>
        <v>153</v>
      </c>
    </row>
    <row r="61" spans="1:22" ht="34.5" hidden="1" customHeight="1" x14ac:dyDescent="0.2">
      <c r="A61" s="32">
        <v>8</v>
      </c>
      <c r="B61" s="33" t="s">
        <v>65</v>
      </c>
      <c r="C61" s="33" t="s">
        <v>48</v>
      </c>
      <c r="D61" s="13" t="str">
        <f>IF(ISERROR(VLOOKUP(B61,'[3]80m.Eng'!$E$8:$F$1000,2,0)),"",(VLOOKUP(B61,'[3]80m.Eng'!$E$8:$H$1000,2,0)))</f>
        <v/>
      </c>
      <c r="E61" s="14" t="str">
        <f>IF(ISERROR(VLOOKUP(B61,'[3]80m.Eng'!$E$8:$G$1000,3,0)),"",(VLOOKUP(B61,'[3]80m.Eng'!$E$8:$G$1000,3,0)))</f>
        <v/>
      </c>
      <c r="F61" s="29" t="str">
        <f>IF(ISERROR(VLOOKUP(B61,[3]Cirit!$E$8:$K$1000,7,0)),"",(VLOOKUP(B61,[3]Cirit!$E$8:$K$1000,7,0)))</f>
        <v/>
      </c>
      <c r="G61" s="22" t="str">
        <f>IF(ISERROR(VLOOKUP(B61,[3]Cirit!$E$8:$L$1000,8,0)),"",(VLOOKUP(B61,[3]Cirit!$E$8:$L$1000,8,0)))</f>
        <v/>
      </c>
      <c r="H61" s="28"/>
      <c r="I61" s="27"/>
      <c r="J61" s="26" t="str">
        <f>IF(ISERROR(VLOOKUP(B61,'[3]1500m.'!$E$8:$F$1000,2,0)),"",(VLOOKUP(B61,'[3]1500m.'!$E$8:$H$1000,2,0)))</f>
        <v/>
      </c>
      <c r="K61" s="22" t="str">
        <f>IF(ISERROR(VLOOKUP(B61,'[3]1500m.'!$E$8:$G$1000,3,0)),"",(VLOOKUP(B61,'[3]1500m.'!$E$8:$G$1000,3,0)))</f>
        <v/>
      </c>
      <c r="L61" s="25" t="str">
        <f>IF(ISERROR(VLOOKUP(B61,[3]Yüksek!$E$8:$AG$1000,29,0)),"",(VLOOKUP(B61,[3]Yüksek!$E$8:$AG$1000,29,0)))</f>
        <v/>
      </c>
      <c r="M61" s="24" t="str">
        <f>IF(ISERROR(VLOOKUP(B61,[3]Yüksek!$E$8:$AH$1000,30,0)),"",(VLOOKUP(B61,[3]Yüksek!$E$8:$AH$1000,30,0)))</f>
        <v/>
      </c>
      <c r="N61" s="23" t="str">
        <f>IF(ISERROR(VLOOKUP(B61,[3]Disk!$E$8:$K$1000,7,0)),"",(VLOOKUP(B61,[3]Disk!$E$8:$K$1000,7,0)))</f>
        <v/>
      </c>
      <c r="O61" s="22" t="str">
        <f>IF(ISERROR(VLOOKUP(B61,[3]Disk!$E$8:$L$1000,8,0)),"",(VLOOKUP(B61,[3]Disk!$E$8:$L$1000,8,0)))</f>
        <v/>
      </c>
      <c r="P61" s="21">
        <f>IFERROR(VLOOKUP(B61,'12 YAŞ KIZ'!$B$8:$P$49,15,0)," ")</f>
        <v>149</v>
      </c>
      <c r="Q61" s="20">
        <f t="shared" si="1"/>
        <v>0</v>
      </c>
      <c r="R61" s="19">
        <f t="shared" si="2"/>
        <v>149</v>
      </c>
    </row>
    <row r="62" spans="1:22" ht="34.5" hidden="1" customHeight="1" x14ac:dyDescent="0.2">
      <c r="A62" s="32">
        <v>9</v>
      </c>
      <c r="B62" s="33" t="s">
        <v>64</v>
      </c>
      <c r="C62" s="33" t="s">
        <v>63</v>
      </c>
      <c r="D62" s="13" t="str">
        <f>IF(ISERROR(VLOOKUP(B62,'[3]80m.Eng'!$E$8:$F$1000,2,0)),"",(VLOOKUP(B62,'[3]80m.Eng'!$E$8:$H$1000,2,0)))</f>
        <v/>
      </c>
      <c r="E62" s="14" t="str">
        <f>IF(ISERROR(VLOOKUP(B62,'[3]80m.Eng'!$E$8:$G$1000,3,0)),"",(VLOOKUP(B62,'[3]80m.Eng'!$E$8:$G$1000,3,0)))</f>
        <v/>
      </c>
      <c r="F62" s="29" t="str">
        <f>IF(ISERROR(VLOOKUP(B62,[3]Cirit!$E$8:$K$1000,7,0)),"",(VLOOKUP(B62,[3]Cirit!$E$8:$K$1000,7,0)))</f>
        <v/>
      </c>
      <c r="G62" s="22" t="str">
        <f>IF(ISERROR(VLOOKUP(B62,[3]Cirit!$E$8:$L$1000,8,0)),"",(VLOOKUP(B62,[3]Cirit!$E$8:$L$1000,8,0)))</f>
        <v/>
      </c>
      <c r="H62" s="28"/>
      <c r="I62" s="27"/>
      <c r="J62" s="26" t="str">
        <f>IF(ISERROR(VLOOKUP(B62,'[3]1500m.'!$E$8:$F$1000,2,0)),"",(VLOOKUP(B62,'[3]1500m.'!$E$8:$H$1000,2,0)))</f>
        <v/>
      </c>
      <c r="K62" s="22" t="str">
        <f>IF(ISERROR(VLOOKUP(B62,'[3]1500m.'!$E$8:$G$1000,3,0)),"",(VLOOKUP(B62,'[3]1500m.'!$E$8:$G$1000,3,0)))</f>
        <v/>
      </c>
      <c r="L62" s="25" t="str">
        <f>IF(ISERROR(VLOOKUP(B62,[3]Yüksek!$E$8:$AG$1000,29,0)),"",(VLOOKUP(B62,[3]Yüksek!$E$8:$AG$1000,29,0)))</f>
        <v/>
      </c>
      <c r="M62" s="24" t="str">
        <f>IF(ISERROR(VLOOKUP(B62,[3]Yüksek!$E$8:$AH$1000,30,0)),"",(VLOOKUP(B62,[3]Yüksek!$E$8:$AH$1000,30,0)))</f>
        <v/>
      </c>
      <c r="N62" s="23">
        <f>IF(ISERROR(VLOOKUP(B62,[3]Disk!$E$8:$K$1000,7,0)),"",(VLOOKUP(B62,[3]Disk!$E$8:$K$1000,7,0)))</f>
        <v>1148</v>
      </c>
      <c r="O62" s="22">
        <f>IF(ISERROR(VLOOKUP(B62,[3]Disk!$E$8:$L$1000,8,0)),"",(VLOOKUP(B62,[3]Disk!$E$8:$L$1000,8,0)))</f>
        <v>30</v>
      </c>
      <c r="P62" s="21">
        <f>IFERROR(VLOOKUP(B62,'12 YAŞ KIZ'!$B$8:$P$49,15,0)," ")</f>
        <v>116</v>
      </c>
      <c r="Q62" s="20">
        <f t="shared" si="1"/>
        <v>30</v>
      </c>
      <c r="R62" s="19">
        <f t="shared" si="2"/>
        <v>146</v>
      </c>
    </row>
    <row r="63" spans="1:22" ht="34.5" hidden="1" customHeight="1" x14ac:dyDescent="0.2">
      <c r="A63" s="32">
        <v>10</v>
      </c>
      <c r="B63" s="33" t="s">
        <v>62</v>
      </c>
      <c r="C63" s="33" t="s">
        <v>43</v>
      </c>
      <c r="D63" s="13" t="str">
        <f>IF(ISERROR(VLOOKUP(B63,'[3]80m.Eng'!$E$8:$F$1000,2,0)),"",(VLOOKUP(B63,'[3]80m.Eng'!$E$8:$H$1000,2,0)))</f>
        <v/>
      </c>
      <c r="E63" s="14" t="str">
        <f>IF(ISERROR(VLOOKUP(B63,'[3]80m.Eng'!$E$8:$G$1000,3,0)),"",(VLOOKUP(B63,'[3]80m.Eng'!$E$8:$G$1000,3,0)))</f>
        <v/>
      </c>
      <c r="F63" s="29" t="str">
        <f>IF(ISERROR(VLOOKUP(B63,[3]Cirit!$E$8:$K$1000,7,0)),"",(VLOOKUP(B63,[3]Cirit!$E$8:$K$1000,7,0)))</f>
        <v/>
      </c>
      <c r="G63" s="22" t="str">
        <f>IF(ISERROR(VLOOKUP(B63,[3]Cirit!$E$8:$L$1000,8,0)),"",(VLOOKUP(B63,[3]Cirit!$E$8:$L$1000,8,0)))</f>
        <v/>
      </c>
      <c r="H63" s="28"/>
      <c r="I63" s="27"/>
      <c r="J63" s="26" t="str">
        <f>IF(ISERROR(VLOOKUP(B63,'[3]1500m.'!$E$8:$F$1000,2,0)),"",(VLOOKUP(B63,'[3]1500m.'!$E$8:$H$1000,2,0)))</f>
        <v/>
      </c>
      <c r="K63" s="22" t="str">
        <f>IF(ISERROR(VLOOKUP(B63,'[3]1500m.'!$E$8:$G$1000,3,0)),"",(VLOOKUP(B63,'[3]1500m.'!$E$8:$G$1000,3,0)))</f>
        <v/>
      </c>
      <c r="L63" s="25" t="str">
        <f>IF(ISERROR(VLOOKUP(B63,[3]Yüksek!$E$8:$AG$1000,29,0)),"",(VLOOKUP(B63,[3]Yüksek!$E$8:$AG$1000,29,0)))</f>
        <v/>
      </c>
      <c r="M63" s="24" t="str">
        <f>IF(ISERROR(VLOOKUP(B63,[3]Yüksek!$E$8:$AH$1000,30,0)),"",(VLOOKUP(B63,[3]Yüksek!$E$8:$AH$1000,30,0)))</f>
        <v/>
      </c>
      <c r="N63" s="23" t="str">
        <f>IF(ISERROR(VLOOKUP(B63,[3]Disk!$E$8:$K$1000,7,0)),"",(VLOOKUP(B63,[3]Disk!$E$8:$K$1000,7,0)))</f>
        <v/>
      </c>
      <c r="O63" s="22" t="str">
        <f>IF(ISERROR(VLOOKUP(B63,[3]Disk!$E$8:$L$1000,8,0)),"",(VLOOKUP(B63,[3]Disk!$E$8:$L$1000,8,0)))</f>
        <v/>
      </c>
      <c r="P63" s="21">
        <f>IFERROR(VLOOKUP(B63,'12 YAŞ KIZ'!$B$8:$P$49,15,0)," ")</f>
        <v>145</v>
      </c>
      <c r="Q63" s="20">
        <f t="shared" si="1"/>
        <v>0</v>
      </c>
      <c r="R63" s="19">
        <f t="shared" si="2"/>
        <v>145</v>
      </c>
    </row>
    <row r="64" spans="1:22" ht="34.5" customHeight="1" x14ac:dyDescent="0.2">
      <c r="A64" s="32">
        <v>6</v>
      </c>
      <c r="B64" s="33" t="s">
        <v>37</v>
      </c>
      <c r="C64" s="33" t="s">
        <v>25</v>
      </c>
      <c r="D64" s="13" t="str">
        <f>IF(ISERROR(VLOOKUP(B64,'[3]80m.Eng'!$E$8:$F$1000,2,0)),"",(VLOOKUP(B64,'[3]80m.Eng'!$E$8:$H$1000,2,0)))</f>
        <v/>
      </c>
      <c r="E64" s="14" t="str">
        <f>IF(ISERROR(VLOOKUP(B64,'[3]80m.Eng'!$E$8:$G$1000,3,0)),"",(VLOOKUP(B64,'[3]80m.Eng'!$E$8:$G$1000,3,0)))</f>
        <v/>
      </c>
      <c r="F64" s="29" t="str">
        <f>IF(ISERROR(VLOOKUP(B64,[3]Cirit!$E$8:$K$1000,7,0)),"",(VLOOKUP(B64,[3]Cirit!$E$8:$K$1000,7,0)))</f>
        <v/>
      </c>
      <c r="G64" s="22" t="str">
        <f>IF(ISERROR(VLOOKUP(B64,[3]Cirit!$E$8:$L$1000,8,0)),"",(VLOOKUP(B64,[3]Cirit!$E$8:$L$1000,8,0)))</f>
        <v/>
      </c>
      <c r="H64" s="28"/>
      <c r="I64" s="27"/>
      <c r="J64" s="26" t="str">
        <f>IF(ISERROR(VLOOKUP(B64,'[3]1500m.'!$E$8:$F$1000,2,0)),"",(VLOOKUP(B64,'[3]1500m.'!$E$8:$H$1000,2,0)))</f>
        <v/>
      </c>
      <c r="K64" s="22" t="str">
        <f>IF(ISERROR(VLOOKUP(B64,'[3]1500m.'!$E$8:$G$1000,3,0)),"",(VLOOKUP(B64,'[3]1500m.'!$E$8:$G$1000,3,0)))</f>
        <v/>
      </c>
      <c r="L64" s="25" t="str">
        <f>IF(ISERROR(VLOOKUP(B64,[3]Yüksek!$E$8:$AG$1000,29,0)),"",(VLOOKUP(B64,[3]Yüksek!$E$8:$AG$1000,29,0)))</f>
        <v/>
      </c>
      <c r="M64" s="24" t="str">
        <f>IF(ISERROR(VLOOKUP(B64,[3]Yüksek!$E$8:$AH$1000,30,0)),"",(VLOOKUP(B64,[3]Yüksek!$E$8:$AH$1000,30,0)))</f>
        <v/>
      </c>
      <c r="N64" s="23" t="str">
        <f>IF(ISERROR(VLOOKUP(B64,[3]Disk!$E$8:$K$1000,7,0)),"",(VLOOKUP(B64,[3]Disk!$E$8:$K$1000,7,0)))</f>
        <v/>
      </c>
      <c r="O64" s="22" t="str">
        <f>IF(ISERROR(VLOOKUP(B64,[3]Disk!$E$8:$L$1000,8,0)),"",(VLOOKUP(B64,[3]Disk!$E$8:$L$1000,8,0)))</f>
        <v/>
      </c>
      <c r="P64" s="21">
        <f>IFERROR(VLOOKUP(B64,'12 YAŞ KIZ'!$B$8:$P$49,15,0)," ")</f>
        <v>144</v>
      </c>
      <c r="Q64" s="20">
        <f t="shared" si="1"/>
        <v>0</v>
      </c>
      <c r="R64" s="19">
        <f t="shared" si="2"/>
        <v>144</v>
      </c>
    </row>
    <row r="65" spans="1:18" ht="34.5" hidden="1" customHeight="1" x14ac:dyDescent="0.2">
      <c r="A65" s="32">
        <v>12</v>
      </c>
      <c r="B65" s="33" t="s">
        <v>61</v>
      </c>
      <c r="C65" s="33" t="s">
        <v>48</v>
      </c>
      <c r="D65" s="13" t="str">
        <f>IF(ISERROR(VLOOKUP(B65,'[3]80m.Eng'!$E$8:$F$1000,2,0)),"",(VLOOKUP(B65,'[3]80m.Eng'!$E$8:$H$1000,2,0)))</f>
        <v/>
      </c>
      <c r="E65" s="14" t="str">
        <f>IF(ISERROR(VLOOKUP(B65,'[3]80m.Eng'!$E$8:$G$1000,3,0)),"",(VLOOKUP(B65,'[3]80m.Eng'!$E$8:$G$1000,3,0)))</f>
        <v/>
      </c>
      <c r="F65" s="29" t="str">
        <f>IF(ISERROR(VLOOKUP(B65,[3]Cirit!$E$8:$K$1000,7,0)),"",(VLOOKUP(B65,[3]Cirit!$E$8:$K$1000,7,0)))</f>
        <v/>
      </c>
      <c r="G65" s="22" t="str">
        <f>IF(ISERROR(VLOOKUP(B65,[3]Cirit!$E$8:$L$1000,8,0)),"",(VLOOKUP(B65,[3]Cirit!$E$8:$L$1000,8,0)))</f>
        <v/>
      </c>
      <c r="H65" s="28"/>
      <c r="I65" s="27"/>
      <c r="J65" s="26" t="str">
        <f>IF(ISERROR(VLOOKUP(B65,'[3]1500m.'!$E$8:$F$1000,2,0)),"",(VLOOKUP(B65,'[3]1500m.'!$E$8:$H$1000,2,0)))</f>
        <v/>
      </c>
      <c r="K65" s="22" t="str">
        <f>IF(ISERROR(VLOOKUP(B65,'[3]1500m.'!$E$8:$G$1000,3,0)),"",(VLOOKUP(B65,'[3]1500m.'!$E$8:$G$1000,3,0)))</f>
        <v/>
      </c>
      <c r="L65" s="25" t="str">
        <f>IF(ISERROR(VLOOKUP(B65,[3]Yüksek!$E$8:$AG$1000,29,0)),"",(VLOOKUP(B65,[3]Yüksek!$E$8:$AG$1000,29,0)))</f>
        <v/>
      </c>
      <c r="M65" s="24" t="str">
        <f>IF(ISERROR(VLOOKUP(B65,[3]Yüksek!$E$8:$AH$1000,30,0)),"",(VLOOKUP(B65,[3]Yüksek!$E$8:$AH$1000,30,0)))</f>
        <v/>
      </c>
      <c r="N65" s="23" t="str">
        <f>IF(ISERROR(VLOOKUP(B65,[3]Disk!$E$8:$K$1000,7,0)),"",(VLOOKUP(B65,[3]Disk!$E$8:$K$1000,7,0)))</f>
        <v/>
      </c>
      <c r="O65" s="22" t="str">
        <f>IF(ISERROR(VLOOKUP(B65,[3]Disk!$E$8:$L$1000,8,0)),"",(VLOOKUP(B65,[3]Disk!$E$8:$L$1000,8,0)))</f>
        <v/>
      </c>
      <c r="P65" s="21">
        <f>IFERROR(VLOOKUP(B65,'12 YAŞ KIZ'!$B$8:$P$49,15,0)," ")</f>
        <v>142</v>
      </c>
      <c r="Q65" s="20">
        <f t="shared" si="1"/>
        <v>0</v>
      </c>
      <c r="R65" s="19">
        <f t="shared" si="2"/>
        <v>142</v>
      </c>
    </row>
    <row r="66" spans="1:18" ht="34.5" customHeight="1" x14ac:dyDescent="0.2">
      <c r="A66" s="41">
        <v>7</v>
      </c>
      <c r="B66" s="40" t="s">
        <v>38</v>
      </c>
      <c r="C66" s="40" t="s">
        <v>25</v>
      </c>
      <c r="D66" s="15" t="str">
        <f>IF(ISERROR(VLOOKUP(B66,'[3]80m.Eng'!$E$8:$F$1000,2,0)),"",(VLOOKUP(B66,'[3]80m.Eng'!$E$8:$H$1000,2,0)))</f>
        <v/>
      </c>
      <c r="E66" s="16" t="str">
        <f>IF(ISERROR(VLOOKUP(B66,'[3]80m.Eng'!$E$8:$G$1000,3,0)),"",(VLOOKUP(B66,'[3]80m.Eng'!$E$8:$G$1000,3,0)))</f>
        <v/>
      </c>
      <c r="F66" s="29" t="str">
        <f>IF(ISERROR(VLOOKUP(B66,[3]Cirit!$E$8:$K$1000,7,0)),"",(VLOOKUP(B66,[3]Cirit!$E$8:$K$1000,7,0)))</f>
        <v/>
      </c>
      <c r="G66" s="22" t="str">
        <f>IF(ISERROR(VLOOKUP(B66,[3]Cirit!$E$8:$L$1000,8,0)),"",(VLOOKUP(B66,[3]Cirit!$E$8:$L$1000,8,0)))</f>
        <v/>
      </c>
      <c r="H66" s="39"/>
      <c r="I66" s="38"/>
      <c r="J66" s="37" t="str">
        <f>IF(ISERROR(VLOOKUP(B66,'[3]1500m.'!$E$8:$F$1000,2,0)),"",(VLOOKUP(B66,'[3]1500m.'!$E$8:$H$1000,2,0)))</f>
        <v/>
      </c>
      <c r="K66" s="36" t="str">
        <f>IF(ISERROR(VLOOKUP(B66,'[3]1500m.'!$E$8:$G$1000,3,0)),"",(VLOOKUP(B66,'[3]1500m.'!$E$8:$G$1000,3,0)))</f>
        <v/>
      </c>
      <c r="L66" s="25" t="str">
        <f>IF(ISERROR(VLOOKUP(B66,[3]Yüksek!$E$8:$AG$1000,29,0)),"",(VLOOKUP(B66,[3]Yüksek!$E$8:$AG$1000,29,0)))</f>
        <v/>
      </c>
      <c r="M66" s="24" t="str">
        <f>IF(ISERROR(VLOOKUP(B66,[3]Yüksek!$E$8:$AH$1000,30,0)),"",(VLOOKUP(B66,[3]Yüksek!$E$8:$AH$1000,30,0)))</f>
        <v/>
      </c>
      <c r="N66" s="23" t="str">
        <f>IF(ISERROR(VLOOKUP(B66,[3]Disk!$E$8:$K$1000,7,0)),"",(VLOOKUP(B66,[3]Disk!$E$8:$K$1000,7,0)))</f>
        <v/>
      </c>
      <c r="O66" s="22" t="str">
        <f>IF(ISERROR(VLOOKUP(B66,[3]Disk!$E$8:$L$1000,8,0)),"",(VLOOKUP(B66,[3]Disk!$E$8:$L$1000,8,0)))</f>
        <v/>
      </c>
      <c r="P66" s="21">
        <f>IFERROR(VLOOKUP(B66,'12 YAŞ KIZ'!$B$8:$P$49,15,0)," ")</f>
        <v>141</v>
      </c>
      <c r="Q66" s="35">
        <f t="shared" si="1"/>
        <v>0</v>
      </c>
      <c r="R66" s="34">
        <f t="shared" si="2"/>
        <v>141</v>
      </c>
    </row>
    <row r="67" spans="1:18" ht="34.5" hidden="1" customHeight="1" x14ac:dyDescent="0.2">
      <c r="A67" s="32">
        <v>14</v>
      </c>
      <c r="B67" s="33" t="s">
        <v>60</v>
      </c>
      <c r="C67" s="33" t="s">
        <v>52</v>
      </c>
      <c r="D67" s="13" t="str">
        <f>IF(ISERROR(VLOOKUP(B67,'[3]80m.Eng'!$E$8:$F$1000,2,0)),"",(VLOOKUP(B67,'[3]80m.Eng'!$E$8:$H$1000,2,0)))</f>
        <v/>
      </c>
      <c r="E67" s="14" t="str">
        <f>IF(ISERROR(VLOOKUP(B67,'[3]80m.Eng'!$E$8:$G$1000,3,0)),"",(VLOOKUP(B67,'[3]80m.Eng'!$E$8:$G$1000,3,0)))</f>
        <v/>
      </c>
      <c r="F67" s="29" t="str">
        <f>IF(ISERROR(VLOOKUP(B67,[3]Cirit!$E$8:$K$1000,7,0)),"",(VLOOKUP(B67,[3]Cirit!$E$8:$K$1000,7,0)))</f>
        <v/>
      </c>
      <c r="G67" s="22" t="str">
        <f>IF(ISERROR(VLOOKUP(B67,[3]Cirit!$E$8:$L$1000,8,0)),"",(VLOOKUP(B67,[3]Cirit!$E$8:$L$1000,8,0)))</f>
        <v/>
      </c>
      <c r="H67" s="28"/>
      <c r="I67" s="27"/>
      <c r="J67" s="26" t="str">
        <f>IF(ISERROR(VLOOKUP(B67,'[3]1500m.'!$E$8:$F$1000,2,0)),"",(VLOOKUP(B67,'[3]1500m.'!$E$8:$H$1000,2,0)))</f>
        <v/>
      </c>
      <c r="K67" s="22" t="str">
        <f>IF(ISERROR(VLOOKUP(B67,'[3]1500m.'!$E$8:$G$1000,3,0)),"",(VLOOKUP(B67,'[3]1500m.'!$E$8:$G$1000,3,0)))</f>
        <v/>
      </c>
      <c r="L67" s="25" t="str">
        <f>IF(ISERROR(VLOOKUP(B67,[3]Yüksek!$E$8:$AG$1000,29,0)),"",(VLOOKUP(B67,[3]Yüksek!$E$8:$AG$1000,29,0)))</f>
        <v/>
      </c>
      <c r="M67" s="24" t="str">
        <f>IF(ISERROR(VLOOKUP(B67,[3]Yüksek!$E$8:$AH$1000,30,0)),"",(VLOOKUP(B67,[3]Yüksek!$E$8:$AH$1000,30,0)))</f>
        <v/>
      </c>
      <c r="N67" s="23" t="str">
        <f>IF(ISERROR(VLOOKUP(B67,[3]Disk!$E$8:$K$1000,7,0)),"",(VLOOKUP(B67,[3]Disk!$E$8:$K$1000,7,0)))</f>
        <v/>
      </c>
      <c r="O67" s="22" t="str">
        <f>IF(ISERROR(VLOOKUP(B67,[3]Disk!$E$8:$L$1000,8,0)),"",(VLOOKUP(B67,[3]Disk!$E$8:$L$1000,8,0)))</f>
        <v/>
      </c>
      <c r="P67" s="21">
        <f>IFERROR(VLOOKUP(B67,'12 YAŞ KIZ'!$B$8:$P$49,15,0)," ")</f>
        <v>141</v>
      </c>
      <c r="Q67" s="20">
        <f t="shared" si="1"/>
        <v>0</v>
      </c>
      <c r="R67" s="19">
        <f t="shared" si="2"/>
        <v>141</v>
      </c>
    </row>
    <row r="68" spans="1:18" ht="34.5" hidden="1" customHeight="1" x14ac:dyDescent="0.2">
      <c r="A68" s="32">
        <v>15</v>
      </c>
      <c r="B68" s="33" t="s">
        <v>59</v>
      </c>
      <c r="C68" s="33" t="s">
        <v>52</v>
      </c>
      <c r="D68" s="13" t="str">
        <f>IF(ISERROR(VLOOKUP(B68,'[3]80m.Eng'!$E$8:$F$1000,2,0)),"",(VLOOKUP(B68,'[3]80m.Eng'!$E$8:$H$1000,2,0)))</f>
        <v/>
      </c>
      <c r="E68" s="14" t="str">
        <f>IF(ISERROR(VLOOKUP(B68,'[3]80m.Eng'!$E$8:$G$1000,3,0)),"",(VLOOKUP(B68,'[3]80m.Eng'!$E$8:$G$1000,3,0)))</f>
        <v/>
      </c>
      <c r="F68" s="29" t="str">
        <f>IF(ISERROR(VLOOKUP(B68,[3]Cirit!$E$8:$K$1000,7,0)),"",(VLOOKUP(B68,[3]Cirit!$E$8:$K$1000,7,0)))</f>
        <v/>
      </c>
      <c r="G68" s="22" t="str">
        <f>IF(ISERROR(VLOOKUP(B68,[3]Cirit!$E$8:$L$1000,8,0)),"",(VLOOKUP(B68,[3]Cirit!$E$8:$L$1000,8,0)))</f>
        <v/>
      </c>
      <c r="H68" s="28"/>
      <c r="I68" s="27"/>
      <c r="J68" s="26" t="str">
        <f>IF(ISERROR(VLOOKUP(B68,'[3]1500m.'!$E$8:$F$1000,2,0)),"",(VLOOKUP(B68,'[3]1500m.'!$E$8:$H$1000,2,0)))</f>
        <v/>
      </c>
      <c r="K68" s="22" t="str">
        <f>IF(ISERROR(VLOOKUP(B68,'[3]1500m.'!$E$8:$G$1000,3,0)),"",(VLOOKUP(B68,'[3]1500m.'!$E$8:$G$1000,3,0)))</f>
        <v/>
      </c>
      <c r="L68" s="25" t="str">
        <f>IF(ISERROR(VLOOKUP(B68,[3]Yüksek!$E$8:$AG$1000,29,0)),"",(VLOOKUP(B68,[3]Yüksek!$E$8:$AG$1000,29,0)))</f>
        <v/>
      </c>
      <c r="M68" s="24" t="str">
        <f>IF(ISERROR(VLOOKUP(B68,[3]Yüksek!$E$8:$AH$1000,30,0)),"",(VLOOKUP(B68,[3]Yüksek!$E$8:$AH$1000,30,0)))</f>
        <v/>
      </c>
      <c r="N68" s="23" t="str">
        <f>IF(ISERROR(VLOOKUP(B68,[3]Disk!$E$8:$K$1000,7,0)),"",(VLOOKUP(B68,[3]Disk!$E$8:$K$1000,7,0)))</f>
        <v/>
      </c>
      <c r="O68" s="22" t="str">
        <f>IF(ISERROR(VLOOKUP(B68,[3]Disk!$E$8:$L$1000,8,0)),"",(VLOOKUP(B68,[3]Disk!$E$8:$L$1000,8,0)))</f>
        <v/>
      </c>
      <c r="P68" s="21">
        <f>IFERROR(VLOOKUP(B68,'12 YAŞ KIZ'!$B$8:$P$49,15,0)," ")</f>
        <v>137</v>
      </c>
      <c r="Q68" s="20">
        <f t="shared" si="1"/>
        <v>0</v>
      </c>
      <c r="R68" s="19">
        <f t="shared" si="2"/>
        <v>137</v>
      </c>
    </row>
    <row r="69" spans="1:18" ht="34.5" hidden="1" customHeight="1" x14ac:dyDescent="0.2">
      <c r="A69" s="32">
        <v>16</v>
      </c>
      <c r="B69" s="30" t="s">
        <v>58</v>
      </c>
      <c r="C69" s="30" t="s">
        <v>43</v>
      </c>
      <c r="D69" s="13" t="str">
        <f>IF(ISERROR(VLOOKUP(B69,'[3]80m.Eng'!$E$8:$F$1000,2,0)),"",(VLOOKUP(B69,'[3]80m.Eng'!$E$8:$H$1000,2,0)))</f>
        <v/>
      </c>
      <c r="E69" s="14" t="str">
        <f>IF(ISERROR(VLOOKUP(B69,'[3]80m.Eng'!$E$8:$G$1000,3,0)),"",(VLOOKUP(B69,'[3]80m.Eng'!$E$8:$G$1000,3,0)))</f>
        <v/>
      </c>
      <c r="F69" s="29" t="str">
        <f>IF(ISERROR(VLOOKUP(B69,[3]Cirit!$E$8:$K$1000,7,0)),"",(VLOOKUP(B69,[3]Cirit!$E$8:$K$1000,7,0)))</f>
        <v/>
      </c>
      <c r="G69" s="22" t="str">
        <f>IF(ISERROR(VLOOKUP(B69,[3]Cirit!$E$8:$L$1000,8,0)),"",(VLOOKUP(B69,[3]Cirit!$E$8:$L$1000,8,0)))</f>
        <v/>
      </c>
      <c r="H69" s="28"/>
      <c r="I69" s="27"/>
      <c r="J69" s="26" t="str">
        <f>IF(ISERROR(VLOOKUP(B69,'[3]1500m.'!$E$8:$F$1000,2,0)),"",(VLOOKUP(B69,'[3]1500m.'!$E$8:$H$1000,2,0)))</f>
        <v/>
      </c>
      <c r="K69" s="22" t="str">
        <f>IF(ISERROR(VLOOKUP(B69,'[3]1500m.'!$E$8:$G$1000,3,0)),"",(VLOOKUP(B69,'[3]1500m.'!$E$8:$G$1000,3,0)))</f>
        <v/>
      </c>
      <c r="L69" s="25" t="str">
        <f>IF(ISERROR(VLOOKUP(B69,[3]Yüksek!$E$8:$AG$1000,29,0)),"",(VLOOKUP(B69,[3]Yüksek!$E$8:$AG$1000,29,0)))</f>
        <v/>
      </c>
      <c r="M69" s="24" t="str">
        <f>IF(ISERROR(VLOOKUP(B69,[3]Yüksek!$E$8:$AH$1000,30,0)),"",(VLOOKUP(B69,[3]Yüksek!$E$8:$AH$1000,30,0)))</f>
        <v/>
      </c>
      <c r="N69" s="23" t="str">
        <f>IF(ISERROR(VLOOKUP(B69,[3]Disk!$E$8:$K$1000,7,0)),"",(VLOOKUP(B69,[3]Disk!$E$8:$K$1000,7,0)))</f>
        <v/>
      </c>
      <c r="O69" s="22" t="str">
        <f>IF(ISERROR(VLOOKUP(B69,[3]Disk!$E$8:$L$1000,8,0)),"",(VLOOKUP(B69,[3]Disk!$E$8:$L$1000,8,0)))</f>
        <v/>
      </c>
      <c r="P69" s="21">
        <f>IFERROR(VLOOKUP(B69,'12 YAŞ KIZ'!$B$8:$P$49,15,0)," ")</f>
        <v>136</v>
      </c>
      <c r="Q69" s="20">
        <f t="shared" si="1"/>
        <v>0</v>
      </c>
      <c r="R69" s="19">
        <f t="shared" si="2"/>
        <v>136</v>
      </c>
    </row>
    <row r="70" spans="1:18" ht="34.5" hidden="1" customHeight="1" x14ac:dyDescent="0.2">
      <c r="A70" s="32">
        <v>17</v>
      </c>
      <c r="B70" s="30" t="s">
        <v>57</v>
      </c>
      <c r="C70" s="30" t="s">
        <v>43</v>
      </c>
      <c r="D70" s="13" t="str">
        <f>IF(ISERROR(VLOOKUP(B70,'[3]80m.Eng'!$E$8:$F$1000,2,0)),"",(VLOOKUP(B70,'[3]80m.Eng'!$E$8:$H$1000,2,0)))</f>
        <v/>
      </c>
      <c r="E70" s="14" t="str">
        <f>IF(ISERROR(VLOOKUP(B70,'[3]80m.Eng'!$E$8:$G$1000,3,0)),"",(VLOOKUP(B70,'[3]80m.Eng'!$E$8:$G$1000,3,0)))</f>
        <v/>
      </c>
      <c r="F70" s="29" t="str">
        <f>IF(ISERROR(VLOOKUP(B70,[3]Cirit!$E$8:$K$1000,7,0)),"",(VLOOKUP(B70,[3]Cirit!$E$8:$K$1000,7,0)))</f>
        <v/>
      </c>
      <c r="G70" s="22" t="str">
        <f>IF(ISERROR(VLOOKUP(B70,[3]Cirit!$E$8:$L$1000,8,0)),"",(VLOOKUP(B70,[3]Cirit!$E$8:$L$1000,8,0)))</f>
        <v/>
      </c>
      <c r="H70" s="28"/>
      <c r="I70" s="27"/>
      <c r="J70" s="26" t="str">
        <f>IF(ISERROR(VLOOKUP(B70,'[3]1500m.'!$E$8:$F$1000,2,0)),"",(VLOOKUP(B70,'[3]1500m.'!$E$8:$H$1000,2,0)))</f>
        <v/>
      </c>
      <c r="K70" s="22" t="str">
        <f>IF(ISERROR(VLOOKUP(B70,'[3]1500m.'!$E$8:$G$1000,3,0)),"",(VLOOKUP(B70,'[3]1500m.'!$E$8:$G$1000,3,0)))</f>
        <v/>
      </c>
      <c r="L70" s="25" t="str">
        <f>IF(ISERROR(VLOOKUP(B70,[3]Yüksek!$E$8:$AG$1000,29,0)),"",(VLOOKUP(B70,[3]Yüksek!$E$8:$AG$1000,29,0)))</f>
        <v/>
      </c>
      <c r="M70" s="24" t="str">
        <f>IF(ISERROR(VLOOKUP(B70,[3]Yüksek!$E$8:$AH$1000,30,0)),"",(VLOOKUP(B70,[3]Yüksek!$E$8:$AH$1000,30,0)))</f>
        <v/>
      </c>
      <c r="N70" s="23">
        <f>IF(ISERROR(VLOOKUP(B70,[3]Disk!$E$8:$K$1000,7,0)),"",(VLOOKUP(B70,[3]Disk!$E$8:$K$1000,7,0)))</f>
        <v>1005</v>
      </c>
      <c r="O70" s="22">
        <f>IF(ISERROR(VLOOKUP(B70,[3]Disk!$E$8:$L$1000,8,0)),"",(VLOOKUP(B70,[3]Disk!$E$8:$L$1000,8,0)))</f>
        <v>25</v>
      </c>
      <c r="P70" s="21">
        <f>IFERROR(VLOOKUP(B70,'12 YAŞ KIZ'!$B$8:$P$49,15,0)," ")</f>
        <v>106</v>
      </c>
      <c r="Q70" s="20">
        <f t="shared" si="1"/>
        <v>25</v>
      </c>
      <c r="R70" s="19">
        <f t="shared" si="2"/>
        <v>131</v>
      </c>
    </row>
    <row r="71" spans="1:18" ht="34.5" hidden="1" customHeight="1" x14ac:dyDescent="0.2">
      <c r="A71" s="32">
        <v>18</v>
      </c>
      <c r="B71" s="30" t="s">
        <v>56</v>
      </c>
      <c r="C71" s="30" t="s">
        <v>43</v>
      </c>
      <c r="D71" s="13" t="str">
        <f>IF(ISERROR(VLOOKUP(B71,'[3]80m.Eng'!$E$8:$F$1000,2,0)),"",(VLOOKUP(B71,'[3]80m.Eng'!$E$8:$H$1000,2,0)))</f>
        <v/>
      </c>
      <c r="E71" s="14" t="str">
        <f>IF(ISERROR(VLOOKUP(B71,'[3]80m.Eng'!$E$8:$G$1000,3,0)),"",(VLOOKUP(B71,'[3]80m.Eng'!$E$8:$G$1000,3,0)))</f>
        <v/>
      </c>
      <c r="F71" s="29" t="str">
        <f>IF(ISERROR(VLOOKUP(B71,[3]Cirit!$E$8:$K$1000,7,0)),"",(VLOOKUP(B71,[3]Cirit!$E$8:$K$1000,7,0)))</f>
        <v/>
      </c>
      <c r="G71" s="22" t="str">
        <f>IF(ISERROR(VLOOKUP(B71,[3]Cirit!$E$8:$L$1000,8,0)),"",(VLOOKUP(B71,[3]Cirit!$E$8:$L$1000,8,0)))</f>
        <v/>
      </c>
      <c r="H71" s="28"/>
      <c r="I71" s="27"/>
      <c r="J71" s="26" t="str">
        <f>IF(ISERROR(VLOOKUP(B71,'[3]1500m.'!$E$8:$F$1000,2,0)),"",(VLOOKUP(B71,'[3]1500m.'!$E$8:$H$1000,2,0)))</f>
        <v/>
      </c>
      <c r="K71" s="22" t="str">
        <f>IF(ISERROR(VLOOKUP(B71,'[3]1500m.'!$E$8:$G$1000,3,0)),"",(VLOOKUP(B71,'[3]1500m.'!$E$8:$G$1000,3,0)))</f>
        <v/>
      </c>
      <c r="L71" s="25" t="str">
        <f>IF(ISERROR(VLOOKUP(B71,[3]Yüksek!$E$8:$AG$1000,29,0)),"",(VLOOKUP(B71,[3]Yüksek!$E$8:$AG$1000,29,0)))</f>
        <v/>
      </c>
      <c r="M71" s="24" t="str">
        <f>IF(ISERROR(VLOOKUP(B71,[3]Yüksek!$E$8:$AH$1000,30,0)),"",(VLOOKUP(B71,[3]Yüksek!$E$8:$AH$1000,30,0)))</f>
        <v/>
      </c>
      <c r="N71" s="23">
        <f>IF(ISERROR(VLOOKUP(B71,[3]Disk!$E$8:$K$1000,7,0)),"",(VLOOKUP(B71,[3]Disk!$E$8:$K$1000,7,0)))</f>
        <v>1267</v>
      </c>
      <c r="O71" s="22">
        <f>IF(ISERROR(VLOOKUP(B71,[3]Disk!$E$8:$L$1000,8,0)),"",(VLOOKUP(B71,[3]Disk!$E$8:$L$1000,8,0)))</f>
        <v>35</v>
      </c>
      <c r="P71" s="21">
        <f>IFERROR(VLOOKUP(B71,'12 YAŞ KIZ'!$B$8:$P$49,15,0)," ")</f>
        <v>95</v>
      </c>
      <c r="Q71" s="20">
        <f t="shared" si="1"/>
        <v>35</v>
      </c>
      <c r="R71" s="19">
        <f t="shared" si="2"/>
        <v>130</v>
      </c>
    </row>
    <row r="72" spans="1:18" ht="34.5" hidden="1" customHeight="1" x14ac:dyDescent="0.2">
      <c r="A72" s="32">
        <v>19</v>
      </c>
      <c r="B72" s="33" t="s">
        <v>55</v>
      </c>
      <c r="C72" s="33" t="s">
        <v>52</v>
      </c>
      <c r="D72" s="13" t="str">
        <f>IF(ISERROR(VLOOKUP(B72,'[3]80m.Eng'!$E$8:$F$1000,2,0)),"",(VLOOKUP(B72,'[3]80m.Eng'!$E$8:$H$1000,2,0)))</f>
        <v/>
      </c>
      <c r="E72" s="14" t="str">
        <f>IF(ISERROR(VLOOKUP(B72,'[3]80m.Eng'!$E$8:$G$1000,3,0)),"",(VLOOKUP(B72,'[3]80m.Eng'!$E$8:$G$1000,3,0)))</f>
        <v/>
      </c>
      <c r="F72" s="29" t="str">
        <f>IF(ISERROR(VLOOKUP(B72,[3]Cirit!$E$8:$K$1000,7,0)),"",(VLOOKUP(B72,[3]Cirit!$E$8:$K$1000,7,0)))</f>
        <v/>
      </c>
      <c r="G72" s="22" t="str">
        <f>IF(ISERROR(VLOOKUP(B72,[3]Cirit!$E$8:$L$1000,8,0)),"",(VLOOKUP(B72,[3]Cirit!$E$8:$L$1000,8,0)))</f>
        <v/>
      </c>
      <c r="H72" s="28"/>
      <c r="I72" s="27"/>
      <c r="J72" s="26" t="str">
        <f>IF(ISERROR(VLOOKUP(B72,'[3]1500m.'!$E$8:$F$1000,2,0)),"",(VLOOKUP(B72,'[3]1500m.'!$E$8:$H$1000,2,0)))</f>
        <v/>
      </c>
      <c r="K72" s="22" t="str">
        <f>IF(ISERROR(VLOOKUP(B72,'[3]1500m.'!$E$8:$G$1000,3,0)),"",(VLOOKUP(B72,'[3]1500m.'!$E$8:$G$1000,3,0)))</f>
        <v/>
      </c>
      <c r="L72" s="25" t="str">
        <f>IF(ISERROR(VLOOKUP(B72,[3]Yüksek!$E$8:$AG$1000,29,0)),"",(VLOOKUP(B72,[3]Yüksek!$E$8:$AG$1000,29,0)))</f>
        <v/>
      </c>
      <c r="M72" s="24" t="str">
        <f>IF(ISERROR(VLOOKUP(B72,[3]Yüksek!$E$8:$AH$1000,30,0)),"",(VLOOKUP(B72,[3]Yüksek!$E$8:$AH$1000,30,0)))</f>
        <v/>
      </c>
      <c r="N72" s="23" t="str">
        <f>IF(ISERROR(VLOOKUP(B72,[3]Disk!$E$8:$K$1000,7,0)),"",(VLOOKUP(B72,[3]Disk!$E$8:$K$1000,7,0)))</f>
        <v/>
      </c>
      <c r="O72" s="22" t="str">
        <f>IF(ISERROR(VLOOKUP(B72,[3]Disk!$E$8:$L$1000,8,0)),"",(VLOOKUP(B72,[3]Disk!$E$8:$L$1000,8,0)))</f>
        <v/>
      </c>
      <c r="P72" s="21">
        <f>IFERROR(VLOOKUP(B72,'12 YAŞ KIZ'!$B$8:$P$49,15,0)," ")</f>
        <v>127</v>
      </c>
      <c r="Q72" s="20">
        <f t="shared" si="1"/>
        <v>0</v>
      </c>
      <c r="R72" s="19">
        <f t="shared" si="2"/>
        <v>127</v>
      </c>
    </row>
    <row r="73" spans="1:18" ht="34.5" customHeight="1" x14ac:dyDescent="0.2">
      <c r="A73" s="32">
        <v>8</v>
      </c>
      <c r="B73" s="33" t="s">
        <v>39</v>
      </c>
      <c r="C73" s="33" t="s">
        <v>25</v>
      </c>
      <c r="D73" s="13" t="str">
        <f>IF(ISERROR(VLOOKUP(B73,'[3]80m.Eng'!$E$8:$F$1000,2,0)),"",(VLOOKUP(B73,'[3]80m.Eng'!$E$8:$H$1000,2,0)))</f>
        <v/>
      </c>
      <c r="E73" s="14" t="str">
        <f>IF(ISERROR(VLOOKUP(B73,'[3]80m.Eng'!$E$8:$G$1000,3,0)),"",(VLOOKUP(B73,'[3]80m.Eng'!$E$8:$G$1000,3,0)))</f>
        <v/>
      </c>
      <c r="F73" s="29" t="str">
        <f>IF(ISERROR(VLOOKUP(B73,[3]Cirit!$E$8:$K$1000,7,0)),"",(VLOOKUP(B73,[3]Cirit!$E$8:$K$1000,7,0)))</f>
        <v/>
      </c>
      <c r="G73" s="22" t="str">
        <f>IF(ISERROR(VLOOKUP(B73,[3]Cirit!$E$8:$L$1000,8,0)),"",(VLOOKUP(B73,[3]Cirit!$E$8:$L$1000,8,0)))</f>
        <v/>
      </c>
      <c r="H73" s="28"/>
      <c r="I73" s="27"/>
      <c r="J73" s="26" t="str">
        <f>IF(ISERROR(VLOOKUP(B73,'[3]1500m.'!$E$8:$F$1000,2,0)),"",(VLOOKUP(B73,'[3]1500m.'!$E$8:$H$1000,2,0)))</f>
        <v/>
      </c>
      <c r="K73" s="22" t="str">
        <f>IF(ISERROR(VLOOKUP(B73,'[3]1500m.'!$E$8:$G$1000,3,0)),"",(VLOOKUP(B73,'[3]1500m.'!$E$8:$G$1000,3,0)))</f>
        <v/>
      </c>
      <c r="L73" s="25" t="str">
        <f>IF(ISERROR(VLOOKUP(B73,[3]Yüksek!$E$8:$AG$1000,29,0)),"",(VLOOKUP(B73,[3]Yüksek!$E$8:$AG$1000,29,0)))</f>
        <v/>
      </c>
      <c r="M73" s="24" t="str">
        <f>IF(ISERROR(VLOOKUP(B73,[3]Yüksek!$E$8:$AH$1000,30,0)),"",(VLOOKUP(B73,[3]Yüksek!$E$8:$AH$1000,30,0)))</f>
        <v/>
      </c>
      <c r="N73" s="23" t="str">
        <f>IF(ISERROR(VLOOKUP(B73,[3]Disk!$E$8:$K$1000,7,0)),"",(VLOOKUP(B73,[3]Disk!$E$8:$K$1000,7,0)))</f>
        <v/>
      </c>
      <c r="O73" s="22" t="str">
        <f>IF(ISERROR(VLOOKUP(B73,[3]Disk!$E$8:$L$1000,8,0)),"",(VLOOKUP(B73,[3]Disk!$E$8:$L$1000,8,0)))</f>
        <v/>
      </c>
      <c r="P73" s="21">
        <f>IFERROR(VLOOKUP(B73,'12 YAŞ KIZ'!$B$8:$P$49,15,0)," ")</f>
        <v>123</v>
      </c>
      <c r="Q73" s="20">
        <f t="shared" si="1"/>
        <v>0</v>
      </c>
      <c r="R73" s="19">
        <f t="shared" si="2"/>
        <v>123</v>
      </c>
    </row>
    <row r="74" spans="1:18" ht="34.5" hidden="1" customHeight="1" x14ac:dyDescent="0.2">
      <c r="A74" s="32">
        <v>21</v>
      </c>
      <c r="B74" s="33" t="s">
        <v>54</v>
      </c>
      <c r="C74" s="33" t="s">
        <v>52</v>
      </c>
      <c r="D74" s="13" t="str">
        <f>IF(ISERROR(VLOOKUP(B74,'[3]80m.Eng'!$E$8:$F$1000,2,0)),"",(VLOOKUP(B74,'[3]80m.Eng'!$E$8:$H$1000,2,0)))</f>
        <v/>
      </c>
      <c r="E74" s="14" t="str">
        <f>IF(ISERROR(VLOOKUP(B74,'[3]80m.Eng'!$E$8:$G$1000,3,0)),"",(VLOOKUP(B74,'[3]80m.Eng'!$E$8:$G$1000,3,0)))</f>
        <v/>
      </c>
      <c r="F74" s="29" t="str">
        <f>IF(ISERROR(VLOOKUP(B74,[3]Cirit!$E$8:$K$1000,7,0)),"",(VLOOKUP(B74,[3]Cirit!$E$8:$K$1000,7,0)))</f>
        <v/>
      </c>
      <c r="G74" s="22" t="str">
        <f>IF(ISERROR(VLOOKUP(B74,[3]Cirit!$E$8:$L$1000,8,0)),"",(VLOOKUP(B74,[3]Cirit!$E$8:$L$1000,8,0)))</f>
        <v/>
      </c>
      <c r="H74" s="28"/>
      <c r="I74" s="27"/>
      <c r="J74" s="26" t="str">
        <f>IF(ISERROR(VLOOKUP(B74,'[3]1500m.'!$E$8:$F$1000,2,0)),"",(VLOOKUP(B74,'[3]1500m.'!$E$8:$H$1000,2,0)))</f>
        <v/>
      </c>
      <c r="K74" s="22" t="str">
        <f>IF(ISERROR(VLOOKUP(B74,'[3]1500m.'!$E$8:$G$1000,3,0)),"",(VLOOKUP(B74,'[3]1500m.'!$E$8:$G$1000,3,0)))</f>
        <v/>
      </c>
      <c r="L74" s="25" t="str">
        <f>IF(ISERROR(VLOOKUP(B74,[3]Yüksek!$E$8:$AG$1000,29,0)),"",(VLOOKUP(B74,[3]Yüksek!$E$8:$AG$1000,29,0)))</f>
        <v/>
      </c>
      <c r="M74" s="24" t="str">
        <f>IF(ISERROR(VLOOKUP(B74,[3]Yüksek!$E$8:$AH$1000,30,0)),"",(VLOOKUP(B74,[3]Yüksek!$E$8:$AH$1000,30,0)))</f>
        <v/>
      </c>
      <c r="N74" s="23" t="str">
        <f>IF(ISERROR(VLOOKUP(B74,[3]Disk!$E$8:$K$1000,7,0)),"",(VLOOKUP(B74,[3]Disk!$E$8:$K$1000,7,0)))</f>
        <v/>
      </c>
      <c r="O74" s="22" t="str">
        <f>IF(ISERROR(VLOOKUP(B74,[3]Disk!$E$8:$L$1000,8,0)),"",(VLOOKUP(B74,[3]Disk!$E$8:$L$1000,8,0)))</f>
        <v/>
      </c>
      <c r="P74" s="21">
        <f>IFERROR(VLOOKUP(B74,'12 YAŞ KIZ'!$B$8:$P$49,15,0)," ")</f>
        <v>121</v>
      </c>
      <c r="Q74" s="20">
        <f t="shared" si="1"/>
        <v>0</v>
      </c>
      <c r="R74" s="19">
        <f t="shared" si="2"/>
        <v>121</v>
      </c>
    </row>
    <row r="75" spans="1:18" ht="34.5" customHeight="1" x14ac:dyDescent="0.2">
      <c r="A75" s="32">
        <v>9</v>
      </c>
      <c r="B75" s="33" t="s">
        <v>40</v>
      </c>
      <c r="C75" s="33" t="s">
        <v>25</v>
      </c>
      <c r="D75" s="13"/>
      <c r="E75" s="14"/>
      <c r="F75" s="29" t="str">
        <f>IF(ISERROR(VLOOKUP(B75,[3]Cirit!$E$8:$K$1000,7,0)),"",(VLOOKUP(B75,[3]Cirit!$E$8:$K$1000,7,0)))</f>
        <v/>
      </c>
      <c r="G75" s="22" t="str">
        <f>IF(ISERROR(VLOOKUP(B75,[3]Cirit!$E$8:$L$1000,8,0)),"",(VLOOKUP(B75,[3]Cirit!$E$8:$L$1000,8,0)))</f>
        <v/>
      </c>
      <c r="H75" s="28"/>
      <c r="I75" s="27"/>
      <c r="J75" s="26" t="str">
        <f>IF(ISERROR(VLOOKUP(B75,'[3]1500m.'!$E$8:$F$1000,2,0)),"",(VLOOKUP(B75,'[3]1500m.'!$E$8:$H$1000,2,0)))</f>
        <v/>
      </c>
      <c r="K75" s="22" t="str">
        <f>IF(ISERROR(VLOOKUP(B75,'[3]1500m.'!$E$8:$G$1000,3,0)),"",(VLOOKUP(B75,'[3]1500m.'!$E$8:$G$1000,3,0)))</f>
        <v/>
      </c>
      <c r="L75" s="25" t="str">
        <f>IF(ISERROR(VLOOKUP(B75,[3]Yüksek!$E$8:$AG$1000,29,0)),"",(VLOOKUP(B75,[3]Yüksek!$E$8:$AG$1000,29,0)))</f>
        <v/>
      </c>
      <c r="M75" s="24" t="str">
        <f>IF(ISERROR(VLOOKUP(B75,[3]Yüksek!$E$8:$AH$1000,30,0)),"",(VLOOKUP(B75,[3]Yüksek!$E$8:$AH$1000,30,0)))</f>
        <v/>
      </c>
      <c r="N75" s="23" t="str">
        <f>IF(ISERROR(VLOOKUP(B75,[3]Disk!$E$8:$K$1000,7,0)),"",(VLOOKUP(B75,[3]Disk!$E$8:$K$1000,7,0)))</f>
        <v/>
      </c>
      <c r="O75" s="22" t="str">
        <f>IF(ISERROR(VLOOKUP(B75,[3]Disk!$E$8:$L$1000,8,0)),"",(VLOOKUP(B75,[3]Disk!$E$8:$L$1000,8,0)))</f>
        <v/>
      </c>
      <c r="P75" s="21">
        <f>IFERROR(VLOOKUP(B75,'12 YAŞ KIZ'!$B$8:$P$49,15,0)," ")</f>
        <v>117</v>
      </c>
      <c r="Q75" s="20">
        <f t="shared" si="1"/>
        <v>0</v>
      </c>
      <c r="R75" s="19">
        <f t="shared" si="2"/>
        <v>117</v>
      </c>
    </row>
    <row r="76" spans="1:18" ht="34.5" hidden="1" customHeight="1" x14ac:dyDescent="0.2">
      <c r="A76" s="32">
        <v>23</v>
      </c>
      <c r="B76" s="33" t="s">
        <v>53</v>
      </c>
      <c r="C76" s="33" t="s">
        <v>52</v>
      </c>
      <c r="D76" s="13" t="str">
        <f>IF(ISERROR(VLOOKUP(B76,'[3]80m.Eng'!$E$8:$F$1000,2,0)),"",(VLOOKUP(B76,'[3]80m.Eng'!$E$8:$H$1000,2,0)))</f>
        <v/>
      </c>
      <c r="E76" s="14" t="str">
        <f>IF(ISERROR(VLOOKUP(B76,'[3]80m.Eng'!$E$8:$G$1000,3,0)),"",(VLOOKUP(B76,'[3]80m.Eng'!$E$8:$G$1000,3,0)))</f>
        <v/>
      </c>
      <c r="F76" s="29" t="str">
        <f>IF(ISERROR(VLOOKUP(B76,[3]Cirit!$E$8:$K$1000,7,0)),"",(VLOOKUP(B76,[3]Cirit!$E$8:$K$1000,7,0)))</f>
        <v/>
      </c>
      <c r="G76" s="22" t="str">
        <f>IF(ISERROR(VLOOKUP(B76,[3]Cirit!$E$8:$L$1000,8,0)),"",(VLOOKUP(B76,[3]Cirit!$E$8:$L$1000,8,0)))</f>
        <v/>
      </c>
      <c r="H76" s="28"/>
      <c r="I76" s="27"/>
      <c r="J76" s="26" t="str">
        <f>IF(ISERROR(VLOOKUP(B76,'[3]1500m.'!$E$8:$F$1000,2,0)),"",(VLOOKUP(B76,'[3]1500m.'!$E$8:$H$1000,2,0)))</f>
        <v/>
      </c>
      <c r="K76" s="22" t="str">
        <f>IF(ISERROR(VLOOKUP(B76,'[3]1500m.'!$E$8:$G$1000,3,0)),"",(VLOOKUP(B76,'[3]1500m.'!$E$8:$G$1000,3,0)))</f>
        <v/>
      </c>
      <c r="L76" s="25" t="str">
        <f>IF(ISERROR(VLOOKUP(B76,[3]Yüksek!$E$8:$AG$1000,29,0)),"",(VLOOKUP(B76,[3]Yüksek!$E$8:$AG$1000,29,0)))</f>
        <v>NM</v>
      </c>
      <c r="M76" s="24">
        <f>IF(ISERROR(VLOOKUP(B76,[3]Yüksek!$E$8:$AH$1000,30,0)),"",(VLOOKUP(B76,[3]Yüksek!$E$8:$AH$1000,30,0)))</f>
        <v>0</v>
      </c>
      <c r="N76" s="23" t="str">
        <f>IF(ISERROR(VLOOKUP(B76,[3]Disk!$E$8:$K$1000,7,0)),"",(VLOOKUP(B76,[3]Disk!$E$8:$K$1000,7,0)))</f>
        <v/>
      </c>
      <c r="O76" s="22" t="str">
        <f>IF(ISERROR(VLOOKUP(B76,[3]Disk!$E$8:$L$1000,8,0)),"",(VLOOKUP(B76,[3]Disk!$E$8:$L$1000,8,0)))</f>
        <v/>
      </c>
      <c r="P76" s="21">
        <f>IFERROR(VLOOKUP(B76,'12 YAŞ KIZ'!$B$8:$P$49,15,0)," ")</f>
        <v>102</v>
      </c>
      <c r="Q76" s="20">
        <f t="shared" si="1"/>
        <v>0</v>
      </c>
      <c r="R76" s="19">
        <f t="shared" si="2"/>
        <v>102</v>
      </c>
    </row>
    <row r="77" spans="1:18" ht="34.5" hidden="1" customHeight="1" x14ac:dyDescent="0.2">
      <c r="A77" s="32">
        <v>24</v>
      </c>
      <c r="B77" s="33" t="s">
        <v>51</v>
      </c>
      <c r="C77" s="33" t="s">
        <v>41</v>
      </c>
      <c r="D77" s="13" t="str">
        <f>IF(ISERROR(VLOOKUP(B77,'[3]80m.Eng'!$E$8:$F$1000,2,0)),"",(VLOOKUP(B77,'[3]80m.Eng'!$E$8:$H$1000,2,0)))</f>
        <v/>
      </c>
      <c r="E77" s="14" t="str">
        <f>IF(ISERROR(VLOOKUP(B77,'[3]80m.Eng'!$E$8:$G$1000,3,0)),"",(VLOOKUP(B77,'[3]80m.Eng'!$E$8:$G$1000,3,0)))</f>
        <v/>
      </c>
      <c r="F77" s="29" t="str">
        <f>IF(ISERROR(VLOOKUP(B77,[3]Cirit!$E$8:$K$1000,7,0)),"",(VLOOKUP(B77,[3]Cirit!$E$8:$K$1000,7,0)))</f>
        <v/>
      </c>
      <c r="G77" s="22" t="str">
        <f>IF(ISERROR(VLOOKUP(B77,[3]Cirit!$E$8:$L$1000,8,0)),"",(VLOOKUP(B77,[3]Cirit!$E$8:$L$1000,8,0)))</f>
        <v/>
      </c>
      <c r="H77" s="28"/>
      <c r="I77" s="27"/>
      <c r="J77" s="26" t="str">
        <f>IF(ISERROR(VLOOKUP(B77,'[3]1500m.'!$E$8:$F$1000,2,0)),"",(VLOOKUP(B77,'[3]1500m.'!$E$8:$H$1000,2,0)))</f>
        <v/>
      </c>
      <c r="K77" s="22" t="str">
        <f>IF(ISERROR(VLOOKUP(B77,'[3]1500m.'!$E$8:$G$1000,3,0)),"",(VLOOKUP(B77,'[3]1500m.'!$E$8:$G$1000,3,0)))</f>
        <v/>
      </c>
      <c r="L77" s="25" t="str">
        <f>IF(ISERROR(VLOOKUP(B77,[3]Yüksek!$E$8:$AG$1000,29,0)),"",(VLOOKUP(B77,[3]Yüksek!$E$8:$AG$1000,29,0)))</f>
        <v/>
      </c>
      <c r="M77" s="24" t="str">
        <f>IF(ISERROR(VLOOKUP(B77,[3]Yüksek!$E$8:$AH$1000,30,0)),"",(VLOOKUP(B77,[3]Yüksek!$E$8:$AH$1000,30,0)))</f>
        <v/>
      </c>
      <c r="N77" s="23" t="str">
        <f>IF(ISERROR(VLOOKUP(B77,[3]Disk!$E$8:$K$1000,7,0)),"",(VLOOKUP(B77,[3]Disk!$E$8:$K$1000,7,0)))</f>
        <v/>
      </c>
      <c r="O77" s="22" t="str">
        <f>IF(ISERROR(VLOOKUP(B77,[3]Disk!$E$8:$L$1000,8,0)),"",(VLOOKUP(B77,[3]Disk!$E$8:$L$1000,8,0)))</f>
        <v/>
      </c>
      <c r="P77" s="21">
        <f>IFERROR(VLOOKUP(B77,'12 YAŞ KIZ'!$B$8:$P$49,15,0)," ")</f>
        <v>100</v>
      </c>
      <c r="Q77" s="20">
        <f t="shared" si="1"/>
        <v>0</v>
      </c>
      <c r="R77" s="19">
        <f t="shared" si="2"/>
        <v>100</v>
      </c>
    </row>
    <row r="78" spans="1:18" ht="34.5" hidden="1" customHeight="1" x14ac:dyDescent="0.2">
      <c r="A78" s="32">
        <v>25</v>
      </c>
      <c r="B78" s="30" t="s">
        <v>50</v>
      </c>
      <c r="C78" s="30" t="s">
        <v>41</v>
      </c>
      <c r="D78" s="13" t="str">
        <f>IF(ISERROR(VLOOKUP(B78,'[3]80m.Eng'!$E$8:$F$1000,2,0)),"",(VLOOKUP(B78,'[3]80m.Eng'!$E$8:$H$1000,2,0)))</f>
        <v/>
      </c>
      <c r="E78" s="14" t="str">
        <f>IF(ISERROR(VLOOKUP(B78,'[3]80m.Eng'!$E$8:$G$1000,3,0)),"",(VLOOKUP(B78,'[3]80m.Eng'!$E$8:$G$1000,3,0)))</f>
        <v/>
      </c>
      <c r="F78" s="29" t="str">
        <f>IF(ISERROR(VLOOKUP(B78,[3]Cirit!$E$8:$K$1000,7,0)),"",(VLOOKUP(B78,[3]Cirit!$E$8:$K$1000,7,0)))</f>
        <v/>
      </c>
      <c r="G78" s="22" t="str">
        <f>IF(ISERROR(VLOOKUP(B78,[3]Cirit!$E$8:$L$1000,8,0)),"",(VLOOKUP(B78,[3]Cirit!$E$8:$L$1000,8,0)))</f>
        <v/>
      </c>
      <c r="H78" s="28"/>
      <c r="I78" s="27"/>
      <c r="J78" s="26" t="str">
        <f>IF(ISERROR(VLOOKUP(B78,'[3]1500m.'!$E$8:$F$1000,2,0)),"",(VLOOKUP(B78,'[3]1500m.'!$E$8:$H$1000,2,0)))</f>
        <v/>
      </c>
      <c r="K78" s="22" t="str">
        <f>IF(ISERROR(VLOOKUP(B78,'[3]1500m.'!$E$8:$G$1000,3,0)),"",(VLOOKUP(B78,'[3]1500m.'!$E$8:$G$1000,3,0)))</f>
        <v/>
      </c>
      <c r="L78" s="25" t="str">
        <f>IF(ISERROR(VLOOKUP(B78,[3]Yüksek!$E$8:$AG$1000,29,0)),"",(VLOOKUP(B78,[3]Yüksek!$E$8:$AG$1000,29,0)))</f>
        <v/>
      </c>
      <c r="M78" s="24" t="str">
        <f>IF(ISERROR(VLOOKUP(B78,[3]Yüksek!$E$8:$AH$1000,30,0)),"",(VLOOKUP(B78,[3]Yüksek!$E$8:$AH$1000,30,0)))</f>
        <v/>
      </c>
      <c r="N78" s="23" t="str">
        <f>IF(ISERROR(VLOOKUP(B78,[3]Disk!$E$8:$K$1000,7,0)),"",(VLOOKUP(B78,[3]Disk!$E$8:$K$1000,7,0)))</f>
        <v/>
      </c>
      <c r="O78" s="22" t="str">
        <f>IF(ISERROR(VLOOKUP(B78,[3]Disk!$E$8:$L$1000,8,0)),"",(VLOOKUP(B78,[3]Disk!$E$8:$L$1000,8,0)))</f>
        <v/>
      </c>
      <c r="P78" s="21">
        <f>IFERROR(VLOOKUP(B78,'12 YAŞ KIZ'!$B$8:$P$49,15,0)," ")</f>
        <v>96</v>
      </c>
      <c r="Q78" s="20">
        <f t="shared" si="1"/>
        <v>0</v>
      </c>
      <c r="R78" s="19">
        <f t="shared" si="2"/>
        <v>96</v>
      </c>
    </row>
    <row r="79" spans="1:18" ht="34.5" hidden="1" customHeight="1" x14ac:dyDescent="0.2">
      <c r="A79" s="32">
        <v>26</v>
      </c>
      <c r="B79" s="30" t="s">
        <v>49</v>
      </c>
      <c r="C79" s="30" t="s">
        <v>48</v>
      </c>
      <c r="D79" s="13" t="str">
        <f>IF(ISERROR(VLOOKUP(B79,'[3]80m.Eng'!$E$8:$F$1000,2,0)),"",(VLOOKUP(B79,'[3]80m.Eng'!$E$8:$H$1000,2,0)))</f>
        <v/>
      </c>
      <c r="E79" s="14" t="str">
        <f>IF(ISERROR(VLOOKUP(B79,'[3]80m.Eng'!$E$8:$G$1000,3,0)),"",(VLOOKUP(B79,'[3]80m.Eng'!$E$8:$G$1000,3,0)))</f>
        <v/>
      </c>
      <c r="F79" s="29" t="str">
        <f>IF(ISERROR(VLOOKUP(B79,[3]Cirit!$E$8:$K$1000,7,0)),"",(VLOOKUP(B79,[3]Cirit!$E$8:$K$1000,7,0)))</f>
        <v/>
      </c>
      <c r="G79" s="22" t="str">
        <f>IF(ISERROR(VLOOKUP(B79,[3]Cirit!$E$8:$L$1000,8,0)),"",(VLOOKUP(B79,[3]Cirit!$E$8:$L$1000,8,0)))</f>
        <v/>
      </c>
      <c r="H79" s="28"/>
      <c r="I79" s="27"/>
      <c r="J79" s="26" t="str">
        <f>IF(ISERROR(VLOOKUP(B79,'[3]1500m.'!$E$8:$F$1000,2,0)),"",(VLOOKUP(B79,'[3]1500m.'!$E$8:$H$1000,2,0)))</f>
        <v/>
      </c>
      <c r="K79" s="22" t="str">
        <f>IF(ISERROR(VLOOKUP(B79,'[3]1500m.'!$E$8:$G$1000,3,0)),"",(VLOOKUP(B79,'[3]1500m.'!$E$8:$G$1000,3,0)))</f>
        <v/>
      </c>
      <c r="L79" s="25" t="str">
        <f>IF(ISERROR(VLOOKUP(B79,[3]Yüksek!$E$8:$AG$1000,29,0)),"",(VLOOKUP(B79,[3]Yüksek!$E$8:$AG$1000,29,0)))</f>
        <v/>
      </c>
      <c r="M79" s="24" t="str">
        <f>IF(ISERROR(VLOOKUP(B79,[3]Yüksek!$E$8:$AH$1000,30,0)),"",(VLOOKUP(B79,[3]Yüksek!$E$8:$AH$1000,30,0)))</f>
        <v/>
      </c>
      <c r="N79" s="23" t="str">
        <f>IF(ISERROR(VLOOKUP(B79,[3]Disk!$E$8:$K$1000,7,0)),"",(VLOOKUP(B79,[3]Disk!$E$8:$K$1000,7,0)))</f>
        <v/>
      </c>
      <c r="O79" s="22" t="str">
        <f>IF(ISERROR(VLOOKUP(B79,[3]Disk!$E$8:$L$1000,8,0)),"",(VLOOKUP(B79,[3]Disk!$E$8:$L$1000,8,0)))</f>
        <v/>
      </c>
      <c r="P79" s="21">
        <f>IFERROR(VLOOKUP(B79,'12 YAŞ KIZ'!$B$8:$P$49,15,0)," ")</f>
        <v>94</v>
      </c>
      <c r="Q79" s="20">
        <f t="shared" si="1"/>
        <v>0</v>
      </c>
      <c r="R79" s="19">
        <f t="shared" si="2"/>
        <v>94</v>
      </c>
    </row>
    <row r="80" spans="1:18" ht="34.5" hidden="1" customHeight="1" x14ac:dyDescent="0.2">
      <c r="A80" s="32">
        <v>27</v>
      </c>
      <c r="B80" s="30" t="s">
        <v>47</v>
      </c>
      <c r="C80" s="30" t="s">
        <v>41</v>
      </c>
      <c r="D80" s="13" t="str">
        <f>IF(ISERROR(VLOOKUP(B80,'[3]80m.Eng'!$E$8:$F$1000,2,0)),"",(VLOOKUP(B80,'[3]80m.Eng'!$E$8:$H$1000,2,0)))</f>
        <v/>
      </c>
      <c r="E80" s="14" t="str">
        <f>IF(ISERROR(VLOOKUP(B80,'[3]80m.Eng'!$E$8:$G$1000,3,0)),"",(VLOOKUP(B80,'[3]80m.Eng'!$E$8:$G$1000,3,0)))</f>
        <v/>
      </c>
      <c r="F80" s="29" t="str">
        <f>IF(ISERROR(VLOOKUP(B80,[3]Cirit!$E$8:$K$1000,7,0)),"",(VLOOKUP(B80,[3]Cirit!$E$8:$K$1000,7,0)))</f>
        <v/>
      </c>
      <c r="G80" s="22" t="str">
        <f>IF(ISERROR(VLOOKUP(B80,[3]Cirit!$E$8:$L$1000,8,0)),"",(VLOOKUP(B80,[3]Cirit!$E$8:$L$1000,8,0)))</f>
        <v/>
      </c>
      <c r="H80" s="28"/>
      <c r="I80" s="27"/>
      <c r="J80" s="26" t="str">
        <f>IF(ISERROR(VLOOKUP(B80,'[3]1500m.'!$E$8:$F$1000,2,0)),"",(VLOOKUP(B80,'[3]1500m.'!$E$8:$H$1000,2,0)))</f>
        <v/>
      </c>
      <c r="K80" s="22" t="str">
        <f>IF(ISERROR(VLOOKUP(B80,'[3]1500m.'!$E$8:$G$1000,3,0)),"",(VLOOKUP(B80,'[3]1500m.'!$E$8:$G$1000,3,0)))</f>
        <v/>
      </c>
      <c r="L80" s="25" t="str">
        <f>IF(ISERROR(VLOOKUP(B80,[3]Yüksek!$E$8:$AG$1000,29,0)),"",(VLOOKUP(B80,[3]Yüksek!$E$8:$AG$1000,29,0)))</f>
        <v/>
      </c>
      <c r="M80" s="24" t="str">
        <f>IF(ISERROR(VLOOKUP(B80,[3]Yüksek!$E$8:$AH$1000,30,0)),"",(VLOOKUP(B80,[3]Yüksek!$E$8:$AH$1000,30,0)))</f>
        <v/>
      </c>
      <c r="N80" s="23" t="str">
        <f>IF(ISERROR(VLOOKUP(B80,[3]Disk!$E$8:$K$1000,7,0)),"",(VLOOKUP(B80,[3]Disk!$E$8:$K$1000,7,0)))</f>
        <v/>
      </c>
      <c r="O80" s="22" t="str">
        <f>IF(ISERROR(VLOOKUP(B80,[3]Disk!$E$8:$L$1000,8,0)),"",(VLOOKUP(B80,[3]Disk!$E$8:$L$1000,8,0)))</f>
        <v/>
      </c>
      <c r="P80" s="21">
        <f>IFERROR(VLOOKUP(B80,'12 YAŞ KIZ'!$B$8:$P$49,15,0)," ")</f>
        <v>89</v>
      </c>
      <c r="Q80" s="20">
        <f t="shared" si="1"/>
        <v>0</v>
      </c>
      <c r="R80" s="19">
        <f t="shared" si="2"/>
        <v>89</v>
      </c>
    </row>
    <row r="81" spans="1:18" ht="34.5" hidden="1" customHeight="1" x14ac:dyDescent="0.2">
      <c r="A81" s="32">
        <v>28</v>
      </c>
      <c r="B81" s="33" t="s">
        <v>46</v>
      </c>
      <c r="C81" s="33" t="s">
        <v>43</v>
      </c>
      <c r="D81" s="13" t="str">
        <f>IF(ISERROR(VLOOKUP(B81,'[3]80m.Eng'!$E$8:$F$1000,2,0)),"",(VLOOKUP(B81,'[3]80m.Eng'!$E$8:$H$1000,2,0)))</f>
        <v/>
      </c>
      <c r="E81" s="14" t="str">
        <f>IF(ISERROR(VLOOKUP(B81,'[3]80m.Eng'!$E$8:$G$1000,3,0)),"",(VLOOKUP(B81,'[3]80m.Eng'!$E$8:$G$1000,3,0)))</f>
        <v/>
      </c>
      <c r="F81" s="29" t="str">
        <f>IF(ISERROR(VLOOKUP(B81,[3]Cirit!$E$8:$K$1000,7,0)),"",(VLOOKUP(B81,[3]Cirit!$E$8:$K$1000,7,0)))</f>
        <v/>
      </c>
      <c r="G81" s="22" t="str">
        <f>IF(ISERROR(VLOOKUP(B81,[3]Cirit!$E$8:$L$1000,8,0)),"",(VLOOKUP(B81,[3]Cirit!$E$8:$L$1000,8,0)))</f>
        <v/>
      </c>
      <c r="H81" s="28"/>
      <c r="I81" s="27"/>
      <c r="J81" s="26" t="str">
        <f>IF(ISERROR(VLOOKUP(B81,'[3]1500m.'!$E$8:$F$1000,2,0)),"",(VLOOKUP(B81,'[3]1500m.'!$E$8:$H$1000,2,0)))</f>
        <v/>
      </c>
      <c r="K81" s="22" t="str">
        <f>IF(ISERROR(VLOOKUP(B81,'[3]1500m.'!$E$8:$G$1000,3,0)),"",(VLOOKUP(B81,'[3]1500m.'!$E$8:$G$1000,3,0)))</f>
        <v/>
      </c>
      <c r="L81" s="25" t="str">
        <f>IF(ISERROR(VLOOKUP(B81,[3]Yüksek!$E$8:$AG$1000,29,0)),"",(VLOOKUP(B81,[3]Yüksek!$E$8:$AG$1000,29,0)))</f>
        <v/>
      </c>
      <c r="M81" s="24" t="str">
        <f>IF(ISERROR(VLOOKUP(B81,[3]Yüksek!$E$8:$AH$1000,30,0)),"",(VLOOKUP(B81,[3]Yüksek!$E$8:$AH$1000,30,0)))</f>
        <v/>
      </c>
      <c r="N81" s="23" t="str">
        <f>IF(ISERROR(VLOOKUP(B81,[3]Disk!$E$8:$K$1000,7,0)),"",(VLOOKUP(B81,[3]Disk!$E$8:$K$1000,7,0)))</f>
        <v/>
      </c>
      <c r="O81" s="22" t="str">
        <f>IF(ISERROR(VLOOKUP(B81,[3]Disk!$E$8:$L$1000,8,0)),"",(VLOOKUP(B81,[3]Disk!$E$8:$L$1000,8,0)))</f>
        <v/>
      </c>
      <c r="P81" s="21">
        <f>IFERROR(VLOOKUP(B81,'12 YAŞ KIZ'!$B$8:$P$49,15,0)," ")</f>
        <v>89</v>
      </c>
      <c r="Q81" s="20">
        <f t="shared" si="1"/>
        <v>0</v>
      </c>
      <c r="R81" s="19">
        <f t="shared" si="2"/>
        <v>89</v>
      </c>
    </row>
    <row r="82" spans="1:18" ht="34.5" hidden="1" customHeight="1" x14ac:dyDescent="0.2">
      <c r="A82" s="32">
        <v>29</v>
      </c>
      <c r="B82" s="30" t="s">
        <v>45</v>
      </c>
      <c r="C82" s="30" t="s">
        <v>41</v>
      </c>
      <c r="D82" s="13" t="str">
        <f>IF(ISERROR(VLOOKUP(B82,'[3]80m.Eng'!$E$8:$F$1000,2,0)),"",(VLOOKUP(B82,'[3]80m.Eng'!$E$8:$H$1000,2,0)))</f>
        <v/>
      </c>
      <c r="E82" s="14" t="str">
        <f>IF(ISERROR(VLOOKUP(B82,'[3]80m.Eng'!$E$8:$G$1000,3,0)),"",(VLOOKUP(B82,'[3]80m.Eng'!$E$8:$G$1000,3,0)))</f>
        <v/>
      </c>
      <c r="F82" s="29" t="str">
        <f>IF(ISERROR(VLOOKUP(B82,[3]Cirit!$E$8:$K$1000,7,0)),"",(VLOOKUP(B82,[3]Cirit!$E$8:$K$1000,7,0)))</f>
        <v/>
      </c>
      <c r="G82" s="22" t="str">
        <f>IF(ISERROR(VLOOKUP(B82,[3]Cirit!$E$8:$L$1000,8,0)),"",(VLOOKUP(B82,[3]Cirit!$E$8:$L$1000,8,0)))</f>
        <v/>
      </c>
      <c r="H82" s="28"/>
      <c r="I82" s="27"/>
      <c r="J82" s="26" t="str">
        <f>IF(ISERROR(VLOOKUP(B82,'[3]1500m.'!$E$8:$F$1000,2,0)),"",(VLOOKUP(B82,'[3]1500m.'!$E$8:$H$1000,2,0)))</f>
        <v/>
      </c>
      <c r="K82" s="22" t="str">
        <f>IF(ISERROR(VLOOKUP(B82,'[3]1500m.'!$E$8:$G$1000,3,0)),"",(VLOOKUP(B82,'[3]1500m.'!$E$8:$G$1000,3,0)))</f>
        <v/>
      </c>
      <c r="L82" s="25" t="str">
        <f>IF(ISERROR(VLOOKUP(B82,[3]Yüksek!$E$8:$AG$1000,29,0)),"",(VLOOKUP(B82,[3]Yüksek!$E$8:$AG$1000,29,0)))</f>
        <v/>
      </c>
      <c r="M82" s="24" t="str">
        <f>IF(ISERROR(VLOOKUP(B82,[3]Yüksek!$E$8:$AH$1000,30,0)),"",(VLOOKUP(B82,[3]Yüksek!$E$8:$AH$1000,30,0)))</f>
        <v/>
      </c>
      <c r="N82" s="23" t="str">
        <f>IF(ISERROR(VLOOKUP(B82,[3]Disk!$E$8:$K$1000,7,0)),"",(VLOOKUP(B82,[3]Disk!$E$8:$K$1000,7,0)))</f>
        <v/>
      </c>
      <c r="O82" s="22" t="str">
        <f>IF(ISERROR(VLOOKUP(B82,[3]Disk!$E$8:$L$1000,8,0)),"",(VLOOKUP(B82,[3]Disk!$E$8:$L$1000,8,0)))</f>
        <v/>
      </c>
      <c r="P82" s="21">
        <f>IFERROR(VLOOKUP(B82,'12 YAŞ KIZ'!$B$8:$P$49,15,0)," ")</f>
        <v>84</v>
      </c>
      <c r="Q82" s="20">
        <f t="shared" si="1"/>
        <v>0</v>
      </c>
      <c r="R82" s="19">
        <f t="shared" si="2"/>
        <v>84</v>
      </c>
    </row>
    <row r="83" spans="1:18" ht="34.5" hidden="1" customHeight="1" x14ac:dyDescent="0.2">
      <c r="A83" s="32">
        <v>30</v>
      </c>
      <c r="B83" s="30" t="s">
        <v>44</v>
      </c>
      <c r="C83" s="30" t="s">
        <v>43</v>
      </c>
      <c r="D83" s="13" t="str">
        <f>IF(ISERROR(VLOOKUP(B83,'[3]80m.Eng'!$E$8:$F$1000,2,0)),"",(VLOOKUP(B83,'[3]80m.Eng'!$E$8:$H$1000,2,0)))</f>
        <v/>
      </c>
      <c r="E83" s="14" t="str">
        <f>IF(ISERROR(VLOOKUP(B83,'[3]80m.Eng'!$E$8:$G$1000,3,0)),"",(VLOOKUP(B83,'[3]80m.Eng'!$E$8:$G$1000,3,0)))</f>
        <v/>
      </c>
      <c r="F83" s="29" t="str">
        <f>IF(ISERROR(VLOOKUP(B83,[3]Cirit!$E$8:$K$1000,7,0)),"",(VLOOKUP(B83,[3]Cirit!$E$8:$K$1000,7,0)))</f>
        <v/>
      </c>
      <c r="G83" s="22" t="str">
        <f>IF(ISERROR(VLOOKUP(B83,[3]Cirit!$E$8:$L$1000,8,0)),"",(VLOOKUP(B83,[3]Cirit!$E$8:$L$1000,8,0)))</f>
        <v/>
      </c>
      <c r="H83" s="28"/>
      <c r="I83" s="27"/>
      <c r="J83" s="26" t="str">
        <f>IF(ISERROR(VLOOKUP(B83,'[3]1500m.'!$E$8:$F$1000,2,0)),"",(VLOOKUP(B83,'[3]1500m.'!$E$8:$H$1000,2,0)))</f>
        <v/>
      </c>
      <c r="K83" s="22" t="str">
        <f>IF(ISERROR(VLOOKUP(B83,'[3]1500m.'!$E$8:$G$1000,3,0)),"",(VLOOKUP(B83,'[3]1500m.'!$E$8:$G$1000,3,0)))</f>
        <v/>
      </c>
      <c r="L83" s="25" t="str">
        <f>IF(ISERROR(VLOOKUP(B83,[3]Yüksek!$E$8:$AG$1000,29,0)),"",(VLOOKUP(B83,[3]Yüksek!$E$8:$AG$1000,29,0)))</f>
        <v/>
      </c>
      <c r="M83" s="24" t="str">
        <f>IF(ISERROR(VLOOKUP(B83,[3]Yüksek!$E$8:$AH$1000,30,0)),"",(VLOOKUP(B83,[3]Yüksek!$E$8:$AH$1000,30,0)))</f>
        <v/>
      </c>
      <c r="N83" s="23">
        <f>IF(ISERROR(VLOOKUP(B83,[3]Disk!$E$8:$K$1000,7,0)),"",(VLOOKUP(B83,[3]Disk!$E$8:$K$1000,7,0)))</f>
        <v>695</v>
      </c>
      <c r="O83" s="22">
        <f>IF(ISERROR(VLOOKUP(B83,[3]Disk!$E$8:$L$1000,8,0)),"",(VLOOKUP(B83,[3]Disk!$E$8:$L$1000,8,0)))</f>
        <v>16</v>
      </c>
      <c r="P83" s="21">
        <f>IFERROR(VLOOKUP(B83,'12 YAŞ KIZ'!$B$8:$P$49,15,0)," ")</f>
        <v>59</v>
      </c>
      <c r="Q83" s="20">
        <f t="shared" si="1"/>
        <v>16</v>
      </c>
      <c r="R83" s="19">
        <f t="shared" si="2"/>
        <v>75</v>
      </c>
    </row>
    <row r="84" spans="1:18" ht="34.5" hidden="1" customHeight="1" x14ac:dyDescent="0.2">
      <c r="A84" s="32">
        <v>31</v>
      </c>
      <c r="B84" s="30" t="s">
        <v>42</v>
      </c>
      <c r="C84" s="30" t="s">
        <v>41</v>
      </c>
      <c r="D84" s="13" t="str">
        <f>IF(ISERROR(VLOOKUP(B84,'[3]80m.Eng'!$E$8:$F$1000,2,0)),"",(VLOOKUP(B84,'[3]80m.Eng'!$E$8:$H$1000,2,0)))</f>
        <v/>
      </c>
      <c r="E84" s="14" t="str">
        <f>IF(ISERROR(VLOOKUP(B84,'[3]80m.Eng'!$E$8:$G$1000,3,0)),"",(VLOOKUP(B84,'[3]80m.Eng'!$E$8:$G$1000,3,0)))</f>
        <v/>
      </c>
      <c r="F84" s="29" t="str">
        <f>IF(ISERROR(VLOOKUP(B84,[3]Cirit!$E$8:$K$1000,7,0)),"",(VLOOKUP(B84,[3]Cirit!$E$8:$K$1000,7,0)))</f>
        <v/>
      </c>
      <c r="G84" s="22" t="str">
        <f>IF(ISERROR(VLOOKUP(B84,[3]Cirit!$E$8:$L$1000,8,0)),"",(VLOOKUP(B84,[3]Cirit!$E$8:$L$1000,8,0)))</f>
        <v/>
      </c>
      <c r="H84" s="28"/>
      <c r="I84" s="27"/>
      <c r="J84" s="26" t="str">
        <f>IF(ISERROR(VLOOKUP(B84,'[3]1500m.'!$E$8:$F$1000,2,0)),"",(VLOOKUP(B84,'[3]1500m.'!$E$8:$H$1000,2,0)))</f>
        <v/>
      </c>
      <c r="K84" s="22" t="str">
        <f>IF(ISERROR(VLOOKUP(B84,'[3]1500m.'!$E$8:$G$1000,3,0)),"",(VLOOKUP(B84,'[3]1500m.'!$E$8:$G$1000,3,0)))</f>
        <v/>
      </c>
      <c r="L84" s="25" t="str">
        <f>IF(ISERROR(VLOOKUP(B84,[3]Yüksek!$E$8:$AG$1000,29,0)),"",(VLOOKUP(B84,[3]Yüksek!$E$8:$AG$1000,29,0)))</f>
        <v/>
      </c>
      <c r="M84" s="24" t="str">
        <f>IF(ISERROR(VLOOKUP(B84,[3]Yüksek!$E$8:$AH$1000,30,0)),"",(VLOOKUP(B84,[3]Yüksek!$E$8:$AH$1000,30,0)))</f>
        <v/>
      </c>
      <c r="N84" s="23" t="str">
        <f>IF(ISERROR(VLOOKUP(B84,[3]Disk!$E$8:$K$1000,7,0)),"",(VLOOKUP(B84,[3]Disk!$E$8:$K$1000,7,0)))</f>
        <v/>
      </c>
      <c r="O84" s="22" t="str">
        <f>IF(ISERROR(VLOOKUP(B84,[3]Disk!$E$8:$L$1000,8,0)),"",(VLOOKUP(B84,[3]Disk!$E$8:$L$1000,8,0)))</f>
        <v/>
      </c>
      <c r="P84" s="21">
        <f>IFERROR(VLOOKUP(B84,'12 YAŞ KIZ'!$B$8:$P$49,15,0)," ")</f>
        <v>75</v>
      </c>
      <c r="Q84" s="20">
        <f t="shared" si="1"/>
        <v>0</v>
      </c>
      <c r="R84" s="19">
        <f t="shared" si="2"/>
        <v>75</v>
      </c>
    </row>
    <row r="85" spans="1:18" ht="34.5" hidden="1" customHeight="1" x14ac:dyDescent="0.2">
      <c r="A85" s="32">
        <v>32</v>
      </c>
      <c r="B85" s="30"/>
      <c r="C85" s="30"/>
      <c r="D85" s="13" t="str">
        <f>IF(ISERROR(VLOOKUP(B85,'[3]80m.Eng'!$E$8:$F$1000,2,0)),"",(VLOOKUP(B85,'[3]80m.Eng'!$E$8:$H$1000,2,0)))</f>
        <v/>
      </c>
      <c r="E85" s="14" t="str">
        <f>IF(ISERROR(VLOOKUP(B85,'[3]80m.Eng'!$E$8:$G$1000,3,0)),"",(VLOOKUP(B85,'[3]80m.Eng'!$E$8:$G$1000,3,0)))</f>
        <v/>
      </c>
      <c r="F85" s="29" t="str">
        <f>IF(ISERROR(VLOOKUP(B85,[3]Cirit!$F$8:$K$1000,6,0)),"",(VLOOKUP(B85,[3]Cirit!$F$8:$K$1000,6,0)))</f>
        <v/>
      </c>
      <c r="G85" s="22" t="str">
        <f>IF(ISERROR(VLOOKUP(B85,[3]Cirit!$F$8:$L$1000,7,0)),"",(VLOOKUP(B85,[3]Cirit!$F$8:$L$1000,7,0)))</f>
        <v/>
      </c>
      <c r="H85" s="28"/>
      <c r="I85" s="27"/>
      <c r="J85" s="26" t="str">
        <f>IF(ISERROR(VLOOKUP(B85,'[3]1500m.'!$E$8:$F$1000,2,0)),"",(VLOOKUP(B85,'[3]1500m.'!$E$8:$H$1000,2,0)))</f>
        <v/>
      </c>
      <c r="K85" s="22" t="str">
        <f>IF(ISERROR(VLOOKUP(B85,'[3]1500m.'!$E$8:$G$1000,3,0)),"",(VLOOKUP(B85,'[3]1500m.'!$E$8:$G$1000,3,0)))</f>
        <v/>
      </c>
      <c r="L85" s="25" t="str">
        <f>IF(ISERROR(VLOOKUP(B85,[3]Yüksek!$F$8:$AG$1000,28,0)),"",(VLOOKUP(B85,[3]Yüksek!$F$8:$AG$1000,28,0)))</f>
        <v/>
      </c>
      <c r="M85" s="24" t="str">
        <f>IF(ISERROR(VLOOKUP(B85,[3]Yüksek!$F$8:$AH$1000,29,0)),"",(VLOOKUP(B85,[3]Yüksek!$F$8:$AH$1000,29,0)))</f>
        <v/>
      </c>
      <c r="N85" s="23" t="str">
        <f>IF(ISERROR(VLOOKUP(B38,[3]Disk!$F$8:$K$1000,6,0)),"",(VLOOKUP(B38,[3]Disk!$F$8:$K$1000,6,0)))</f>
        <v/>
      </c>
      <c r="O85" s="22" t="str">
        <f>IF(ISERROR(VLOOKUP(B38,[3]Disk!$F$8:$L$1000,7,0)),"",(VLOOKUP(B38,[3]Disk!$F$8:$L$1000,7,0)))</f>
        <v/>
      </c>
      <c r="P85" s="21" t="str">
        <f>IFERROR(VLOOKUP(B85,'12 YAŞ KIZ'!$B$8:$P$49,14,0)," ")</f>
        <v xml:space="preserve"> </v>
      </c>
      <c r="Q85" s="20">
        <f t="shared" si="1"/>
        <v>0</v>
      </c>
      <c r="R85" s="19">
        <f t="shared" si="2"/>
        <v>0</v>
      </c>
    </row>
    <row r="86" spans="1:18" ht="34.5" hidden="1" customHeight="1" x14ac:dyDescent="0.2">
      <c r="A86" s="32">
        <v>33</v>
      </c>
      <c r="B86" s="30"/>
      <c r="C86" s="30"/>
      <c r="D86" s="13" t="str">
        <f>IF(ISERROR(VLOOKUP(B86,'[3]80m.Eng'!$E$8:$F$1000,2,0)),"",(VLOOKUP(B86,'[3]80m.Eng'!$E$8:$H$1000,2,0)))</f>
        <v/>
      </c>
      <c r="E86" s="14" t="str">
        <f>IF(ISERROR(VLOOKUP(B86,'[3]80m.Eng'!$E$8:$G$1000,3,0)),"",(VLOOKUP(B86,'[3]80m.Eng'!$E$8:$G$1000,3,0)))</f>
        <v/>
      </c>
      <c r="F86" s="29" t="str">
        <f>IF(ISERROR(VLOOKUP(B86,[3]Cirit!$F$8:$K$1000,6,0)),"",(VLOOKUP(B86,[3]Cirit!$F$8:$K$1000,6,0)))</f>
        <v/>
      </c>
      <c r="G86" s="22" t="str">
        <f>IF(ISERROR(VLOOKUP(B86,[3]Cirit!$F$8:$L$1000,7,0)),"",(VLOOKUP(B86,[3]Cirit!$F$8:$L$1000,7,0)))</f>
        <v/>
      </c>
      <c r="H86" s="28"/>
      <c r="I86" s="27"/>
      <c r="J86" s="26" t="str">
        <f>IF(ISERROR(VLOOKUP(B86,'[3]1500m.'!$E$8:$F$1000,2,0)),"",(VLOOKUP(B86,'[3]1500m.'!$E$8:$H$1000,2,0)))</f>
        <v/>
      </c>
      <c r="K86" s="22" t="str">
        <f>IF(ISERROR(VLOOKUP(B86,'[3]1500m.'!$E$8:$G$1000,3,0)),"",(VLOOKUP(B86,'[3]1500m.'!$E$8:$G$1000,3,0)))</f>
        <v/>
      </c>
      <c r="L86" s="25" t="str">
        <f>IF(ISERROR(VLOOKUP(B86,[3]Yüksek!$F$8:$AG$1000,28,0)),"",(VLOOKUP(B86,[3]Yüksek!$F$8:$AG$1000,28,0)))</f>
        <v/>
      </c>
      <c r="M86" s="24" t="str">
        <f>IF(ISERROR(VLOOKUP(B86,[3]Yüksek!$F$8:$AH$1000,29,0)),"",(VLOOKUP(B86,[3]Yüksek!$F$8:$AH$1000,29,0)))</f>
        <v/>
      </c>
      <c r="N86" s="23" t="str">
        <f>IF(ISERROR(VLOOKUP(B39,[3]Disk!$F$8:$K$1000,6,0)),"",(VLOOKUP(B39,[3]Disk!$F$8:$K$1000,6,0)))</f>
        <v/>
      </c>
      <c r="O86" s="22" t="str">
        <f>IF(ISERROR(VLOOKUP(B39,[3]Disk!$F$8:$L$1000,7,0)),"",(VLOOKUP(B39,[3]Disk!$F$8:$L$1000,7,0)))</f>
        <v/>
      </c>
      <c r="P86" s="21" t="str">
        <f>IFERROR(VLOOKUP(B86,'12 YAŞ KIZ'!$B$8:$P$49,14,0)," ")</f>
        <v xml:space="preserve"> </v>
      </c>
      <c r="Q86" s="20">
        <f t="shared" si="1"/>
        <v>0</v>
      </c>
      <c r="R86" s="19">
        <f t="shared" si="2"/>
        <v>0</v>
      </c>
    </row>
    <row r="87" spans="1:18" ht="34.5" hidden="1" customHeight="1" x14ac:dyDescent="0.2">
      <c r="A87" s="32">
        <v>34</v>
      </c>
      <c r="B87" s="30"/>
      <c r="C87" s="30"/>
      <c r="D87" s="13" t="str">
        <f>IF(ISERROR(VLOOKUP(B87,'[3]80m.Eng'!$E$8:$F$1000,2,0)),"",(VLOOKUP(B87,'[3]80m.Eng'!$E$8:$H$1000,2,0)))</f>
        <v/>
      </c>
      <c r="E87" s="14" t="str">
        <f>IF(ISERROR(VLOOKUP(B87,'[3]80m.Eng'!$E$8:$G$1000,3,0)),"",(VLOOKUP(B87,'[3]80m.Eng'!$E$8:$G$1000,3,0)))</f>
        <v/>
      </c>
      <c r="F87" s="29" t="str">
        <f>IF(ISERROR(VLOOKUP(B87,[3]Cirit!$F$8:$K$1000,6,0)),"",(VLOOKUP(B87,[3]Cirit!$F$8:$K$1000,6,0)))</f>
        <v/>
      </c>
      <c r="G87" s="22" t="str">
        <f>IF(ISERROR(VLOOKUP(B87,[3]Cirit!$F$8:$L$1000,7,0)),"",(VLOOKUP(B87,[3]Cirit!$F$8:$L$1000,7,0)))</f>
        <v/>
      </c>
      <c r="H87" s="28"/>
      <c r="I87" s="27"/>
      <c r="J87" s="26" t="str">
        <f>IF(ISERROR(VLOOKUP(B87,'[3]1500m.'!$E$8:$F$1000,2,0)),"",(VLOOKUP(B87,'[3]1500m.'!$E$8:$H$1000,2,0)))</f>
        <v/>
      </c>
      <c r="K87" s="22" t="str">
        <f>IF(ISERROR(VLOOKUP(B87,'[3]1500m.'!$E$8:$G$1000,3,0)),"",(VLOOKUP(B87,'[3]1500m.'!$E$8:$G$1000,3,0)))</f>
        <v/>
      </c>
      <c r="L87" s="25" t="str">
        <f>IF(ISERROR(VLOOKUP(B87,[3]Yüksek!$F$8:$AG$1000,28,0)),"",(VLOOKUP(B87,[3]Yüksek!$F$8:$AG$1000,28,0)))</f>
        <v/>
      </c>
      <c r="M87" s="24" t="str">
        <f>IF(ISERROR(VLOOKUP(B87,[3]Yüksek!$F$8:$AH$1000,29,0)),"",(VLOOKUP(B87,[3]Yüksek!$F$8:$AH$1000,29,0)))</f>
        <v/>
      </c>
      <c r="N87" s="23" t="str">
        <f>IF(ISERROR(VLOOKUP(B40,[3]Disk!$F$8:$K$1000,6,0)),"",(VLOOKUP(B40,[3]Disk!$F$8:$K$1000,6,0)))</f>
        <v/>
      </c>
      <c r="O87" s="22" t="str">
        <f>IF(ISERROR(VLOOKUP(B40,[3]Disk!$F$8:$L$1000,7,0)),"",(VLOOKUP(B40,[3]Disk!$F$8:$L$1000,7,0)))</f>
        <v/>
      </c>
      <c r="P87" s="21" t="str">
        <f>IFERROR(VLOOKUP(B87,'12 YAŞ KIZ'!$B$8:$P$49,14,0)," ")</f>
        <v xml:space="preserve"> </v>
      </c>
      <c r="Q87" s="20">
        <f t="shared" si="1"/>
        <v>0</v>
      </c>
      <c r="R87" s="19">
        <f t="shared" si="2"/>
        <v>0</v>
      </c>
    </row>
    <row r="88" spans="1:18" ht="34.5" hidden="1" customHeight="1" x14ac:dyDescent="0.2">
      <c r="A88" s="32">
        <v>35</v>
      </c>
      <c r="B88" s="30"/>
      <c r="C88" s="30"/>
      <c r="D88" s="13" t="str">
        <f>IF(ISERROR(VLOOKUP(B88,'[3]80m.Eng'!$E$8:$F$1000,2,0)),"",(VLOOKUP(B88,'[3]80m.Eng'!$E$8:$H$1000,2,0)))</f>
        <v/>
      </c>
      <c r="E88" s="14" t="str">
        <f>IF(ISERROR(VLOOKUP(B88,'[3]80m.Eng'!$E$8:$G$1000,3,0)),"",(VLOOKUP(B88,'[3]80m.Eng'!$E$8:$G$1000,3,0)))</f>
        <v/>
      </c>
      <c r="F88" s="29" t="str">
        <f>IF(ISERROR(VLOOKUP(B88,[3]Cirit!$F$8:$K$1000,6,0)),"",(VLOOKUP(B88,[3]Cirit!$F$8:$K$1000,6,0)))</f>
        <v/>
      </c>
      <c r="G88" s="22" t="str">
        <f>IF(ISERROR(VLOOKUP(B88,[3]Cirit!$F$8:$L$1000,7,0)),"",(VLOOKUP(B88,[3]Cirit!$F$8:$L$1000,7,0)))</f>
        <v/>
      </c>
      <c r="H88" s="28"/>
      <c r="I88" s="27"/>
      <c r="J88" s="26" t="str">
        <f>IF(ISERROR(VLOOKUP(B88,'[3]1500m.'!$E$8:$F$1000,2,0)),"",(VLOOKUP(B88,'[3]1500m.'!$E$8:$H$1000,2,0)))</f>
        <v/>
      </c>
      <c r="K88" s="22" t="str">
        <f>IF(ISERROR(VLOOKUP(B88,'[3]1500m.'!$E$8:$G$1000,3,0)),"",(VLOOKUP(B88,'[3]1500m.'!$E$8:$G$1000,3,0)))</f>
        <v/>
      </c>
      <c r="L88" s="25" t="str">
        <f>IF(ISERROR(VLOOKUP(B88,[3]Yüksek!$F$8:$AG$1000,28,0)),"",(VLOOKUP(B88,[3]Yüksek!$F$8:$AG$1000,28,0)))</f>
        <v/>
      </c>
      <c r="M88" s="24" t="str">
        <f>IF(ISERROR(VLOOKUP(B88,[3]Yüksek!$F$8:$AH$1000,29,0)),"",(VLOOKUP(B88,[3]Yüksek!$F$8:$AH$1000,29,0)))</f>
        <v/>
      </c>
      <c r="N88" s="23" t="str">
        <f>IF(ISERROR(VLOOKUP(B41,[3]Disk!$F$8:$K$1000,6,0)),"",(VLOOKUP(B41,[3]Disk!$F$8:$K$1000,6,0)))</f>
        <v/>
      </c>
      <c r="O88" s="22" t="str">
        <f>IF(ISERROR(VLOOKUP(B41,[3]Disk!$F$8:$L$1000,7,0)),"",(VLOOKUP(B41,[3]Disk!$F$8:$L$1000,7,0)))</f>
        <v/>
      </c>
      <c r="P88" s="21" t="str">
        <f>IFERROR(VLOOKUP(B88,'12 YAŞ KIZ'!$B$8:$P$49,14,0)," ")</f>
        <v xml:space="preserve"> </v>
      </c>
      <c r="Q88" s="20">
        <f t="shared" si="1"/>
        <v>0</v>
      </c>
      <c r="R88" s="19">
        <f t="shared" si="2"/>
        <v>0</v>
      </c>
    </row>
    <row r="89" spans="1:18" ht="34.5" hidden="1" customHeight="1" x14ac:dyDescent="0.2">
      <c r="A89" s="32">
        <v>36</v>
      </c>
      <c r="B89" s="30"/>
      <c r="C89" s="30"/>
      <c r="D89" s="13" t="str">
        <f>IF(ISERROR(VLOOKUP(B89,'[3]80m.Eng'!$E$8:$F$1000,2,0)),"",(VLOOKUP(B89,'[3]80m.Eng'!$E$8:$H$1000,2,0)))</f>
        <v/>
      </c>
      <c r="E89" s="14" t="str">
        <f>IF(ISERROR(VLOOKUP(B89,'[3]80m.Eng'!$E$8:$G$1000,3,0)),"",(VLOOKUP(B89,'[3]80m.Eng'!$E$8:$G$1000,3,0)))</f>
        <v/>
      </c>
      <c r="F89" s="29" t="str">
        <f>IF(ISERROR(VLOOKUP(B89,[3]Cirit!$F$8:$K$1000,6,0)),"",(VLOOKUP(B89,[3]Cirit!$F$8:$K$1000,6,0)))</f>
        <v/>
      </c>
      <c r="G89" s="22" t="str">
        <f>IF(ISERROR(VLOOKUP(B89,[3]Cirit!$F$8:$L$1000,7,0)),"",(VLOOKUP(B89,[3]Cirit!$F$8:$L$1000,7,0)))</f>
        <v/>
      </c>
      <c r="H89" s="28"/>
      <c r="I89" s="27"/>
      <c r="J89" s="26" t="str">
        <f>IF(ISERROR(VLOOKUP(B89,'[3]1500m.'!$E$8:$F$1000,2,0)),"",(VLOOKUP(B89,'[3]1500m.'!$E$8:$H$1000,2,0)))</f>
        <v/>
      </c>
      <c r="K89" s="22" t="str">
        <f>IF(ISERROR(VLOOKUP(B89,'[3]1500m.'!$E$8:$G$1000,3,0)),"",(VLOOKUP(B89,'[3]1500m.'!$E$8:$G$1000,3,0)))</f>
        <v/>
      </c>
      <c r="L89" s="25" t="str">
        <f>IF(ISERROR(VLOOKUP(B89,[3]Yüksek!$F$8:$AG$1000,28,0)),"",(VLOOKUP(B89,[3]Yüksek!$F$8:$AG$1000,28,0)))</f>
        <v/>
      </c>
      <c r="M89" s="24" t="str">
        <f>IF(ISERROR(VLOOKUP(B89,[3]Yüksek!$F$8:$AH$1000,29,0)),"",(VLOOKUP(B89,[3]Yüksek!$F$8:$AH$1000,29,0)))</f>
        <v/>
      </c>
      <c r="N89" s="23" t="str">
        <f>IF(ISERROR(VLOOKUP(B42,[3]Disk!$F$8:$K$1000,6,0)),"",(VLOOKUP(B42,[3]Disk!$F$8:$K$1000,6,0)))</f>
        <v/>
      </c>
      <c r="O89" s="22" t="str">
        <f>IF(ISERROR(VLOOKUP(B42,[3]Disk!$F$8:$L$1000,7,0)),"",(VLOOKUP(B42,[3]Disk!$F$8:$L$1000,7,0)))</f>
        <v/>
      </c>
      <c r="P89" s="21" t="str">
        <f>IFERROR(VLOOKUP(B89,'12 YAŞ KIZ'!$B$8:$P$49,14,0)," ")</f>
        <v xml:space="preserve"> 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>
        <v>37</v>
      </c>
      <c r="B90" s="30"/>
      <c r="C90" s="30"/>
      <c r="D90" s="13" t="str">
        <f>IF(ISERROR(VLOOKUP(B90,'[3]80m.Eng'!$E$8:$F$1000,2,0)),"",(VLOOKUP(B90,'[3]80m.Eng'!$E$8:$H$1000,2,0)))</f>
        <v/>
      </c>
      <c r="E90" s="14" t="str">
        <f>IF(ISERROR(VLOOKUP(B90,'[3]80m.Eng'!$E$8:$G$1000,3,0)),"",(VLOOKUP(B90,'[3]80m.Eng'!$E$8:$G$1000,3,0)))</f>
        <v/>
      </c>
      <c r="F90" s="29" t="str">
        <f>IF(ISERROR(VLOOKUP(B90,[3]Cirit!$F$8:$K$1000,6,0)),"",(VLOOKUP(B90,[3]Cirit!$F$8:$K$1000,6,0)))</f>
        <v/>
      </c>
      <c r="G90" s="22" t="str">
        <f>IF(ISERROR(VLOOKUP(B90,[3]Cirit!$F$8:$L$1000,7,0)),"",(VLOOKUP(B90,[3]Cirit!$F$8:$L$1000,7,0)))</f>
        <v/>
      </c>
      <c r="H90" s="28"/>
      <c r="I90" s="27"/>
      <c r="J90" s="26" t="str">
        <f>IF(ISERROR(VLOOKUP(B90,'[3]1500m.'!$E$8:$F$1000,2,0)),"",(VLOOKUP(B90,'[3]1500m.'!$E$8:$H$1000,2,0)))</f>
        <v/>
      </c>
      <c r="K90" s="22" t="str">
        <f>IF(ISERROR(VLOOKUP(B90,'[3]1500m.'!$E$8:$G$1000,3,0)),"",(VLOOKUP(B90,'[3]1500m.'!$E$8:$G$1000,3,0)))</f>
        <v/>
      </c>
      <c r="L90" s="25" t="str">
        <f>IF(ISERROR(VLOOKUP(B90,[3]Yüksek!$F$8:$AG$1000,28,0)),"",(VLOOKUP(B90,[3]Yüksek!$F$8:$AG$1000,28,0)))</f>
        <v/>
      </c>
      <c r="M90" s="24" t="str">
        <f>IF(ISERROR(VLOOKUP(B90,[3]Yüksek!$F$8:$AH$1000,29,0)),"",(VLOOKUP(B90,[3]Yüksek!$F$8:$AH$1000,29,0)))</f>
        <v/>
      </c>
      <c r="N90" s="23" t="str">
        <f>IF(ISERROR(VLOOKUP(B43,[3]Disk!$F$8:$K$1000,6,0)),"",(VLOOKUP(B43,[3]Disk!$F$8:$K$1000,6,0)))</f>
        <v/>
      </c>
      <c r="O90" s="22" t="str">
        <f>IF(ISERROR(VLOOKUP(B43,[3]Disk!$F$8:$L$1000,7,0)),"",(VLOOKUP(B43,[3]Disk!$F$8:$L$1000,7,0)))</f>
        <v/>
      </c>
      <c r="P90" s="21" t="str">
        <f>IFERROR(VLOOKUP(B90,'12 YAŞ KIZ'!$B$8:$P$49,14,0),"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>
        <v>38</v>
      </c>
      <c r="B91" s="30"/>
      <c r="C91" s="30"/>
      <c r="D91" s="13" t="str">
        <f>IF(ISERROR(VLOOKUP(B91,'[3]80m.Eng'!$E$8:$F$1000,2,0)),"",(VLOOKUP(B91,'[3]80m.Eng'!$E$8:$H$1000,2,0)))</f>
        <v/>
      </c>
      <c r="E91" s="14" t="str">
        <f>IF(ISERROR(VLOOKUP(B91,'[3]80m.Eng'!$E$8:$G$1000,3,0)),"",(VLOOKUP(B91,'[3]80m.Eng'!$E$8:$G$1000,3,0)))</f>
        <v/>
      </c>
      <c r="F91" s="29" t="str">
        <f>IF(ISERROR(VLOOKUP(B91,[3]Cirit!$F$8:$K$1000,6,0)),"",(VLOOKUP(B91,[3]Cirit!$F$8:$K$1000,6,0)))</f>
        <v/>
      </c>
      <c r="G91" s="22" t="str">
        <f>IF(ISERROR(VLOOKUP(B91,[3]Cirit!$F$8:$L$1000,7,0)),"",(VLOOKUP(B91,[3]Cirit!$F$8:$L$1000,7,0)))</f>
        <v/>
      </c>
      <c r="H91" s="28"/>
      <c r="I91" s="27"/>
      <c r="J91" s="26" t="str">
        <f>IF(ISERROR(VLOOKUP(B91,'[3]1500m.'!$E$8:$F$1000,2,0)),"",(VLOOKUP(B91,'[3]1500m.'!$E$8:$H$1000,2,0)))</f>
        <v/>
      </c>
      <c r="K91" s="22" t="str">
        <f>IF(ISERROR(VLOOKUP(B91,'[3]1500m.'!$E$8:$G$1000,3,0)),"",(VLOOKUP(B91,'[3]1500m.'!$E$8:$G$1000,3,0)))</f>
        <v/>
      </c>
      <c r="L91" s="25" t="str">
        <f>IF(ISERROR(VLOOKUP(B91,[3]Yüksek!$F$8:$AG$1000,28,0)),"",(VLOOKUP(B91,[3]Yüksek!$F$8:$AG$1000,28,0)))</f>
        <v/>
      </c>
      <c r="M91" s="24" t="str">
        <f>IF(ISERROR(VLOOKUP(B91,[3]Yüksek!$F$8:$AH$1000,29,0)),"",(VLOOKUP(B91,[3]Yüksek!$F$8:$AH$1000,29,0)))</f>
        <v/>
      </c>
      <c r="N91" s="23" t="str">
        <f>IF(ISERROR(VLOOKUP(B44,[3]Disk!$F$8:$K$1000,6,0)),"",(VLOOKUP(B44,[3]Disk!$F$8:$K$1000,6,0)))</f>
        <v/>
      </c>
      <c r="O91" s="22" t="str">
        <f>IF(ISERROR(VLOOKUP(B44,[3]Disk!$F$8:$L$1000,7,0)),"",(VLOOKUP(B44,[3]Disk!$F$8:$L$1000,7,0)))</f>
        <v/>
      </c>
      <c r="P91" s="21" t="str">
        <f>IFERROR(VLOOKUP(B91,'12 YAŞ KIZ'!$B$8:$P$49,14,0),"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>
        <v>39</v>
      </c>
      <c r="B92" s="30"/>
      <c r="C92" s="30"/>
      <c r="D92" s="13" t="str">
        <f>IF(ISERROR(VLOOKUP(B92,'[3]80m.Eng'!$E$8:$F$1000,2,0)),"",(VLOOKUP(B92,'[3]80m.Eng'!$E$8:$H$1000,2,0)))</f>
        <v/>
      </c>
      <c r="E92" s="14" t="str">
        <f>IF(ISERROR(VLOOKUP(B92,'[3]80m.Eng'!$E$8:$G$1000,3,0)),"",(VLOOKUP(B92,'[3]80m.Eng'!$E$8:$G$1000,3,0)))</f>
        <v/>
      </c>
      <c r="F92" s="29" t="str">
        <f>IF(ISERROR(VLOOKUP(B92,[3]Cirit!$F$8:$K$1000,6,0)),"",(VLOOKUP(B92,[3]Cirit!$F$8:$K$1000,6,0)))</f>
        <v/>
      </c>
      <c r="G92" s="22" t="str">
        <f>IF(ISERROR(VLOOKUP(B92,[3]Cirit!$F$8:$L$1000,7,0)),"",(VLOOKUP(B92,[3]Cirit!$F$8:$L$1000,7,0)))</f>
        <v/>
      </c>
      <c r="H92" s="28"/>
      <c r="I92" s="27"/>
      <c r="J92" s="26" t="str">
        <f>IF(ISERROR(VLOOKUP(B92,'[3]1500m.'!$E$8:$F$1000,2,0)),"",(VLOOKUP(B92,'[3]1500m.'!$E$8:$H$1000,2,0)))</f>
        <v/>
      </c>
      <c r="K92" s="22" t="str">
        <f>IF(ISERROR(VLOOKUP(B92,'[3]1500m.'!$E$8:$G$1000,3,0)),"",(VLOOKUP(B92,'[3]1500m.'!$E$8:$G$1000,3,0)))</f>
        <v/>
      </c>
      <c r="L92" s="25" t="str">
        <f>IF(ISERROR(VLOOKUP(B92,[3]Yüksek!$F$8:$AG$1000,28,0)),"",(VLOOKUP(B92,[3]Yüksek!$F$8:$AG$1000,28,0)))</f>
        <v/>
      </c>
      <c r="M92" s="24" t="str">
        <f>IF(ISERROR(VLOOKUP(B92,[3]Yüksek!$F$8:$AH$1000,29,0)),"",(VLOOKUP(B92,[3]Yüksek!$F$8:$AH$1000,29,0)))</f>
        <v/>
      </c>
      <c r="N92" s="23" t="str">
        <f>IF(ISERROR(VLOOKUP(B45,[3]Disk!$F$8:$K$1000,6,0)),"",(VLOOKUP(B45,[3]Disk!$F$8:$K$1000,6,0)))</f>
        <v/>
      </c>
      <c r="O92" s="22" t="str">
        <f>IF(ISERROR(VLOOKUP(B45,[3]Disk!$F$8:$L$1000,7,0)),"",(VLOOKUP(B45,[3]Disk!$F$8:$L$1000,7,0)))</f>
        <v/>
      </c>
      <c r="P92" s="21" t="str">
        <f>IFERROR(VLOOKUP(B92,'12 YAŞ KIZ'!$B$8:$P$49,14,0),"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>
        <v>40</v>
      </c>
      <c r="B93" s="30"/>
      <c r="C93" s="30"/>
      <c r="D93" s="13" t="str">
        <f>IF(ISERROR(VLOOKUP(B93,'[3]80m.Eng'!$E$8:$F$1000,2,0)),"",(VLOOKUP(B93,'[3]80m.Eng'!$E$8:$H$1000,2,0)))</f>
        <v/>
      </c>
      <c r="E93" s="14" t="str">
        <f>IF(ISERROR(VLOOKUP(B93,'[3]80m.Eng'!$E$8:$G$1000,3,0)),"",(VLOOKUP(B93,'[3]80m.Eng'!$E$8:$G$1000,3,0)))</f>
        <v/>
      </c>
      <c r="F93" s="29" t="str">
        <f>IF(ISERROR(VLOOKUP(B93,[3]Cirit!$F$8:$K$1000,6,0)),"",(VLOOKUP(B93,[3]Cirit!$F$8:$K$1000,6,0)))</f>
        <v/>
      </c>
      <c r="G93" s="22" t="str">
        <f>IF(ISERROR(VLOOKUP(B93,[3]Cirit!$F$8:$L$1000,7,0)),"",(VLOOKUP(B93,[3]Cirit!$F$8:$L$1000,7,0)))</f>
        <v/>
      </c>
      <c r="H93" s="28"/>
      <c r="I93" s="27"/>
      <c r="J93" s="26" t="str">
        <f>IF(ISERROR(VLOOKUP(B93,'[3]1500m.'!$E$8:$F$1000,2,0)),"",(VLOOKUP(B93,'[3]1500m.'!$E$8:$H$1000,2,0)))</f>
        <v/>
      </c>
      <c r="K93" s="22" t="str">
        <f>IF(ISERROR(VLOOKUP(B93,'[3]1500m.'!$E$8:$G$1000,3,0)),"",(VLOOKUP(B93,'[3]1500m.'!$E$8:$G$1000,3,0)))</f>
        <v/>
      </c>
      <c r="L93" s="25" t="str">
        <f>IF(ISERROR(VLOOKUP(B93,[3]Yüksek!$F$8:$AG$1000,28,0)),"",(VLOOKUP(B93,[3]Yüksek!$F$8:$AG$1000,28,0)))</f>
        <v/>
      </c>
      <c r="M93" s="24" t="str">
        <f>IF(ISERROR(VLOOKUP(B93,[3]Yüksek!$F$8:$AH$1000,29,0)),"",(VLOOKUP(B93,[3]Yüksek!$F$8:$AH$1000,29,0)))</f>
        <v/>
      </c>
      <c r="N93" s="23" t="str">
        <f>IF(ISERROR(VLOOKUP(B46,[3]Disk!$F$8:$K$1000,6,0)),"",(VLOOKUP(B46,[3]Disk!$F$8:$K$1000,6,0)))</f>
        <v/>
      </c>
      <c r="O93" s="22" t="str">
        <f>IF(ISERROR(VLOOKUP(B46,[3]Disk!$F$8:$L$1000,7,0)),"",(VLOOKUP(B46,[3]Disk!$F$8:$L$1000,7,0)))</f>
        <v/>
      </c>
      <c r="P93" s="21" t="str">
        <f>IFERROR(VLOOKUP(B93,'12 YAŞ KIZ'!$B$8:$P$49,14,0),"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>
        <v>41</v>
      </c>
      <c r="B94" s="30"/>
      <c r="C94" s="30"/>
      <c r="D94" s="13" t="str">
        <f>IF(ISERROR(VLOOKUP(B94,'[3]80m.Eng'!$E$8:$F$1000,2,0)),"",(VLOOKUP(B94,'[3]80m.Eng'!$E$8:$H$1000,2,0)))</f>
        <v/>
      </c>
      <c r="E94" s="14" t="str">
        <f>IF(ISERROR(VLOOKUP(B94,'[3]80m.Eng'!$E$8:$G$1000,3,0)),"",(VLOOKUP(B94,'[3]80m.Eng'!$E$8:$G$1000,3,0)))</f>
        <v/>
      </c>
      <c r="F94" s="29" t="str">
        <f>IF(ISERROR(VLOOKUP(B94,[3]Cirit!$F$8:$K$1000,6,0)),"",(VLOOKUP(B94,[3]Cirit!$F$8:$K$1000,6,0)))</f>
        <v/>
      </c>
      <c r="G94" s="22" t="str">
        <f>IF(ISERROR(VLOOKUP(B94,[3]Cirit!$F$8:$L$1000,7,0)),"",(VLOOKUP(B94,[3]Cirit!$F$8:$L$1000,7,0)))</f>
        <v/>
      </c>
      <c r="H94" s="28"/>
      <c r="I94" s="27"/>
      <c r="J94" s="26" t="str">
        <f>IF(ISERROR(VLOOKUP(B94,'[3]1500m.'!$E$8:$F$1000,2,0)),"",(VLOOKUP(B94,'[3]1500m.'!$E$8:$H$1000,2,0)))</f>
        <v/>
      </c>
      <c r="K94" s="22" t="str">
        <f>IF(ISERROR(VLOOKUP(B94,'[3]1500m.'!$E$8:$G$1000,3,0)),"",(VLOOKUP(B94,'[3]1500m.'!$E$8:$G$1000,3,0)))</f>
        <v/>
      </c>
      <c r="L94" s="25" t="str">
        <f>IF(ISERROR(VLOOKUP(B94,[3]Yüksek!$F$8:$AG$1000,28,0)),"",(VLOOKUP(B94,[3]Yüksek!$F$8:$AG$1000,28,0)))</f>
        <v/>
      </c>
      <c r="M94" s="24" t="str">
        <f>IF(ISERROR(VLOOKUP(B94,[3]Yüksek!$F$8:$AH$1000,29,0)),"",(VLOOKUP(B94,[3]Yüksek!$F$8:$AH$1000,29,0)))</f>
        <v/>
      </c>
      <c r="N94" s="23" t="str">
        <f>IF(ISERROR(VLOOKUP(B47,[3]Disk!$F$8:$K$1000,6,0)),"",(VLOOKUP(B47,[3]Disk!$F$8:$K$1000,6,0)))</f>
        <v/>
      </c>
      <c r="O94" s="22" t="str">
        <f>IF(ISERROR(VLOOKUP(B47,[3]Disk!$F$8:$L$1000,7,0)),"",(VLOOKUP(B47,[3]Disk!$F$8:$L$1000,7,0)))</f>
        <v/>
      </c>
      <c r="P94" s="21" t="str">
        <f>IFERROR(VLOOKUP(B94,'12 YAŞ KIZ'!$B$8:$P$49,14,0),"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1"/>
      <c r="B95" s="30"/>
      <c r="C95" s="30"/>
      <c r="D95" s="13" t="str">
        <f>IF(ISERROR(VLOOKUP(B95,'[3]80m.Eng'!$E$8:$F$1000,2,0)),"",(VLOOKUP(B95,'[3]80m.Eng'!$E$8:$H$1000,2,0)))</f>
        <v/>
      </c>
      <c r="E95" s="14" t="str">
        <f>IF(ISERROR(VLOOKUP(B95,'[3]80m.Eng'!$E$8:$G$1000,3,0)),"",(VLOOKUP(B95,'[3]80m.Eng'!$E$8:$G$1000,3,0)))</f>
        <v/>
      </c>
      <c r="F95" s="29" t="str">
        <f>IF(ISERROR(VLOOKUP(B95,[3]Cirit!$F$8:$K$1000,6,0)),"",(VLOOKUP(B95,[3]Cirit!$F$8:$K$1000,6,0)))</f>
        <v/>
      </c>
      <c r="G95" s="22" t="str">
        <f>IF(ISERROR(VLOOKUP(B95,[3]Cirit!$F$8:$L$1000,7,0)),"",(VLOOKUP(B95,[3]Cirit!$F$8:$L$1000,7,0)))</f>
        <v/>
      </c>
      <c r="H95" s="28"/>
      <c r="I95" s="27"/>
      <c r="J95" s="26" t="str">
        <f>IF(ISERROR(VLOOKUP(B95,'[3]1500m.'!$E$8:$F$1000,2,0)),"",(VLOOKUP(B95,'[3]1500m.'!$E$8:$H$1000,2,0)))</f>
        <v/>
      </c>
      <c r="K95" s="22" t="str">
        <f>IF(ISERROR(VLOOKUP(B95,'[3]1500m.'!$E$8:$G$1000,3,0)),"",(VLOOKUP(B95,'[3]1500m.'!$E$8:$G$1000,3,0)))</f>
        <v/>
      </c>
      <c r="L95" s="25" t="str">
        <f>IF(ISERROR(VLOOKUP(B95,[3]Yüksek!$F$8:$AG$1000,28,0)),"",(VLOOKUP(B95,[3]Yüksek!$F$8:$AG$1000,28,0)))</f>
        <v/>
      </c>
      <c r="M95" s="24" t="str">
        <f>IF(ISERROR(VLOOKUP(B95,[3]Yüksek!$F$8:$AH$1000,29,0)),"",(VLOOKUP(B95,[3]Yüksek!$F$8:$AH$1000,29,0)))</f>
        <v/>
      </c>
      <c r="N95" s="23" t="str">
        <f>IF(ISERROR(VLOOKUP(B48,[3]Disk!$F$8:$K$1000,6,0)),"",(VLOOKUP(B48,[3]Disk!$F$8:$K$1000,6,0)))</f>
        <v/>
      </c>
      <c r="O95" s="22" t="str">
        <f>IF(ISERROR(VLOOKUP(B48,[3]Disk!$F$8:$L$1000,7,0)),"",(VLOOKUP(B48,[3]Disk!$F$8:$L$1000,7,0)))</f>
        <v/>
      </c>
      <c r="P95" s="21" t="str">
        <f>IFERROR(VLOOKUP(B95,'12 YAŞ KIZ'!$B$8:$P$49,14,0),"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1"/>
      <c r="B96" s="30"/>
      <c r="C96" s="30"/>
      <c r="D96" s="13" t="str">
        <f>IF(ISERROR(VLOOKUP(B96,'[3]80m.Eng'!$E$8:$F$1000,2,0)),"",(VLOOKUP(B96,'[3]80m.Eng'!$E$8:$H$1000,2,0)))</f>
        <v/>
      </c>
      <c r="E96" s="14" t="str">
        <f>IF(ISERROR(VLOOKUP(B96,'[3]80m.Eng'!$E$8:$G$1000,3,0)),"",(VLOOKUP(B96,'[3]80m.Eng'!$E$8:$G$1000,3,0)))</f>
        <v/>
      </c>
      <c r="F96" s="29" t="str">
        <f>IF(ISERROR(VLOOKUP(B96,[3]Cirit!$F$8:$K$1000,6,0)),"",(VLOOKUP(B96,[3]Cirit!$F$8:$K$1000,6,0)))</f>
        <v/>
      </c>
      <c r="G96" s="22" t="str">
        <f>IF(ISERROR(VLOOKUP(B96,[3]Cirit!$F$8:$L$1000,7,0)),"",(VLOOKUP(B96,[3]Cirit!$F$8:$L$1000,7,0)))</f>
        <v/>
      </c>
      <c r="H96" s="28"/>
      <c r="I96" s="27"/>
      <c r="J96" s="26" t="str">
        <f>IF(ISERROR(VLOOKUP(B96,'[3]1500m.'!$E$8:$F$1000,2,0)),"",(VLOOKUP(B96,'[3]1500m.'!$E$8:$H$1000,2,0)))</f>
        <v/>
      </c>
      <c r="K96" s="22" t="str">
        <f>IF(ISERROR(VLOOKUP(B96,'[3]1500m.'!$E$8:$G$1000,3,0)),"",(VLOOKUP(B96,'[3]1500m.'!$E$8:$G$1000,3,0)))</f>
        <v/>
      </c>
      <c r="L96" s="25" t="str">
        <f>IF(ISERROR(VLOOKUP(B96,[3]Yüksek!$F$8:$AG$1000,28,0)),"",(VLOOKUP(B96,[3]Yüksek!$F$8:$AG$1000,28,0)))</f>
        <v/>
      </c>
      <c r="M96" s="24" t="str">
        <f>IF(ISERROR(VLOOKUP(B96,[3]Yüksek!$F$8:$AH$1000,29,0)),"",(VLOOKUP(B96,[3]Yüksek!$F$8:$AH$1000,29,0)))</f>
        <v/>
      </c>
      <c r="N96" s="23" t="str">
        <f>IF(ISERROR(VLOOKUP(B48,[3]Disk!$F$8:$K$1000,6,0)),"",(VLOOKUP(B48,[3]Disk!$F$8:$K$1000,6,0)))</f>
        <v/>
      </c>
      <c r="O96" s="22" t="str">
        <f>IF(ISERROR(VLOOKUP(B48,[3]Disk!$F$8:$L$1000,7,0)),"",(VLOOKUP(B48,[3]Disk!$F$8:$L$1000,7,0)))</f>
        <v/>
      </c>
      <c r="P96" s="21" t="str">
        <f>IFERROR(VLOOKUP(B96,'12 YAŞ KIZ'!$B$8:$P$49,14,0)," ")</f>
        <v xml:space="preserve"> </v>
      </c>
      <c r="Q96" s="20">
        <f t="shared" si="1"/>
        <v>0</v>
      </c>
      <c r="R96" s="19">
        <f t="shared" si="2"/>
        <v>0</v>
      </c>
    </row>
  </sheetData>
  <autoFilter ref="B6:P96" xr:uid="{00000000-0009-0000-0000-000010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1:T1"/>
    <mergeCell ref="A2:T2"/>
    <mergeCell ref="A3:T3"/>
    <mergeCell ref="P6:P7"/>
    <mergeCell ref="A6:A7"/>
    <mergeCell ref="B6:B7"/>
    <mergeCell ref="L6:M6"/>
    <mergeCell ref="D6:E6"/>
    <mergeCell ref="J6:K6"/>
    <mergeCell ref="P5:R5"/>
    <mergeCell ref="R53:R54"/>
    <mergeCell ref="Q53:Q54"/>
    <mergeCell ref="F6:G6"/>
    <mergeCell ref="H6:I6"/>
    <mergeCell ref="A4:T4"/>
    <mergeCell ref="N6:O6"/>
    <mergeCell ref="C6:C7"/>
    <mergeCell ref="D53:E53"/>
    <mergeCell ref="F53:G53"/>
    <mergeCell ref="H53:I53"/>
    <mergeCell ref="A51:T51"/>
    <mergeCell ref="A52:T52"/>
    <mergeCell ref="A53:A54"/>
    <mergeCell ref="C53:C54"/>
    <mergeCell ref="B53:B54"/>
    <mergeCell ref="P53:P54"/>
    <mergeCell ref="J53:K53"/>
    <mergeCell ref="L53:M53"/>
    <mergeCell ref="N53:O53"/>
  </mergeCells>
  <conditionalFormatting sqref="D55:D96">
    <cfRule type="cellIs" dxfId="23" priority="1" operator="between">
      <formula>1300</formula>
      <formula>1744</formula>
    </cfRule>
  </conditionalFormatting>
  <conditionalFormatting sqref="B55:B79">
    <cfRule type="duplicateValues" dxfId="22" priority="2"/>
  </conditionalFormatting>
  <conditionalFormatting sqref="B55:B88">
    <cfRule type="duplicateValues" dxfId="21" priority="3"/>
  </conditionalFormatting>
  <conditionalFormatting sqref="R55:R84">
    <cfRule type="duplicateValues" dxfId="20" priority="4"/>
  </conditionalFormatting>
  <hyperlinks>
    <hyperlink ref="A3:T3" location="'YARIŞMA PROGRAMI'!A1" display="GENEL PUAN TABLOSU" xr:uid="{6B572C5E-93B5-4977-B71B-6EBD0B4EF49D}"/>
    <hyperlink ref="A51:T51" location="'YARIŞMA PROGRAMI'!A1" display="GENEL PUAN TABLOSU" xr:uid="{BDD10851-9534-4381-93FA-7927E10C5593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0FF71-6C97-40FC-A0DF-952CDC1AF03F}">
  <sheetPr codeName="Sayfa13" filterMode="1">
    <tabColor rgb="FF00B0F0"/>
    <pageSetUpPr fitToPage="1"/>
  </sheetPr>
  <dimension ref="A1:V101"/>
  <sheetViews>
    <sheetView view="pageBreakPreview" zoomScale="70" zoomScaleSheetLayoutView="70" workbookViewId="0">
      <selection activeCell="A63" sqref="A63"/>
    </sheetView>
  </sheetViews>
  <sheetFormatPr defaultRowHeight="12.75" x14ac:dyDescent="0.2"/>
  <cols>
    <col min="1" max="1" width="9.140625" style="17"/>
    <col min="2" max="2" width="55.14062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('[4]YARIŞMA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'[4]YARIŞMA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'[4]YARIŞMA BİLGİLERİ'!F21</f>
        <v>2010 Doğumlu Erkekler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100"/>
      <c r="P4" s="100"/>
      <c r="Q4" s="100"/>
      <c r="R4" s="100"/>
      <c r="S4" s="94"/>
      <c r="T4" s="94"/>
    </row>
    <row r="5" spans="1:22" ht="23.2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31.5" customHeight="1" x14ac:dyDescent="0.2">
      <c r="A8" s="31">
        <v>1</v>
      </c>
      <c r="B8" s="60" t="s">
        <v>77</v>
      </c>
      <c r="C8" s="60" t="s">
        <v>25</v>
      </c>
      <c r="D8" s="61">
        <f>IF(ISERROR(VLOOKUP(B8,'[4]60m.'!$D$8:$F$1012,3,0)),"",(VLOOKUP(B8,'[4]60m.'!$D$8:$H$1012,3,0)))</f>
        <v>826</v>
      </c>
      <c r="E8" s="27">
        <f>IF(ISERROR(VLOOKUP(B8,'[4]60m.'!$D$8:$G$1012,4,0)),"",(VLOOKUP(B8,'[4]60m.'!$D$8:$G$1012,4,0)))</f>
        <v>80</v>
      </c>
      <c r="F8" s="53">
        <f>IF(ISERROR(VLOOKUP(B8,[4]Uzun!$E$8:$K$998,7,0)),"",(VLOOKUP(B8,[4]Uzun!$E$8:$K$998,7,0)))</f>
        <v>440</v>
      </c>
      <c r="G8" s="22">
        <f>IF(ISERROR(VLOOKUP(B8,[4]Uzun!$E$8:$L$998,8,0)),"",(VLOOKUP(B8,[4]Uzun!$E$8:$L$998,8,0)))</f>
        <v>50</v>
      </c>
      <c r="H8" s="28">
        <f>IF(ISERROR(VLOOKUP(B8,[4]Gülle!$E$8:$K$1000,7,0)),"",(VLOOKUP(B8,[4]Gülle!$E$8:$K$1000,7,0)))</f>
        <v>740</v>
      </c>
      <c r="I8" s="27">
        <f>IF(ISERROR(VLOOKUP(B8,[4]Gülle!$E$8:$L$1000,8,0)),"",(VLOOKUP(B8,[4]Gülle!$E$8:$L$1000,8,0)))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IF(ISERROR(VLOOKUP(B8,'[4]800m.'!$D$8:$F$986,3,0)),"",(VLOOKUP(B8,'[4]800m.'!$D$8:$H$986,3,0)))</f>
        <v/>
      </c>
      <c r="M8" s="50" t="str">
        <f>IF(ISERROR(VLOOKUP(B8,'[4]800m.'!$D$8:$G$986,4,0)),"",(VLOOKUP(B8,'[4]800m.'!$D$8:$G$986,4,0)))</f>
        <v/>
      </c>
      <c r="N8" s="62" t="str">
        <f>IF(ISERROR(VLOOKUP(B8,'[4]80m.'!$D$8:$F$1000,3,0)),"",(VLOOKUP(B8,'[4]80m.'!$D$8:$H$1000,3,0)))</f>
        <v/>
      </c>
      <c r="O8" s="22" t="str">
        <f>IF(ISERROR(VLOOKUP(B8,'[4]80m.'!$D$8:$G$1000,4,0)),"",(VLOOKUP(B8,'[4]80m.'!$D$8:$G$1000,4,0)))</f>
        <v/>
      </c>
      <c r="P8" s="48">
        <f t="shared" ref="P8:P39" si="0">SUM(E8,G8,I8,M8,,O8,K8)</f>
        <v>173</v>
      </c>
      <c r="Q8" s="54"/>
      <c r="R8" s="45"/>
      <c r="S8" s="45"/>
      <c r="T8" s="45"/>
      <c r="U8" s="45"/>
      <c r="V8" s="45"/>
    </row>
    <row r="9" spans="1:22" ht="31.5" customHeight="1" x14ac:dyDescent="0.2">
      <c r="A9" s="31">
        <v>2</v>
      </c>
      <c r="B9" s="60" t="s">
        <v>76</v>
      </c>
      <c r="C9" s="60" t="s">
        <v>25</v>
      </c>
      <c r="D9" s="61">
        <f>IF(ISERROR(VLOOKUP(B9,'[4]60m.'!$D$8:$F$1012,3,0)),"",(VLOOKUP(B9,'[4]60m.'!$D$8:$H$1012,3,0)))</f>
        <v>859</v>
      </c>
      <c r="E9" s="27">
        <f>IF(ISERROR(VLOOKUP(B9,'[4]60m.'!$D$8:$G$1012,4,0)),"",(VLOOKUP(B9,'[4]60m.'!$D$8:$G$1012,4,0)))</f>
        <v>74</v>
      </c>
      <c r="F9" s="53">
        <f>IF(ISERROR(VLOOKUP(B9,[4]Uzun!$E$8:$K$998,7,0)),"",(VLOOKUP(B9,[4]Uzun!$E$8:$K$998,7,0)))</f>
        <v>413</v>
      </c>
      <c r="G9" s="22">
        <f>IF(ISERROR(VLOOKUP(B9,[4]Uzun!$E$8:$L$998,8,0)),"",(VLOOKUP(B9,[4]Uzun!$E$8:$L$998,8,0)))</f>
        <v>43</v>
      </c>
      <c r="H9" s="28" t="str">
        <f>IF(ISERROR(VLOOKUP(B9,[4]Gülle!$E$8:$K$1000,7,0)),"",(VLOOKUP(B9,[4]Gülle!$E$8:$K$1000,7,0)))</f>
        <v/>
      </c>
      <c r="I9" s="27" t="str">
        <f>IF(ISERROR(VLOOKUP(B9,[4]Gülle!$E$8:$L$1000,8,0)),"",(VLOOKUP(B9,[4]Gülle!$E$8:$L$1000,8,0)))</f>
        <v/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IF(ISERROR(VLOOKUP(B9,'[4]800m.'!$D$8:$F$986,3,0)),"",(VLOOKUP(B9,'[4]800m.'!$D$8:$H$986,3,0)))</f>
        <v/>
      </c>
      <c r="M9" s="50" t="str">
        <f>IF(ISERROR(VLOOKUP(B9,'[4]800m.'!$D$8:$G$986,4,0)),"",(VLOOKUP(B9,'[4]800m.'!$D$8:$G$986,4,0)))</f>
        <v/>
      </c>
      <c r="N9" s="62" t="str">
        <f>IF(ISERROR(VLOOKUP(B9,'[4]80m.'!$D$8:$F$1000,3,0)),"",(VLOOKUP(B9,'[4]80m.'!$D$8:$H$1000,3,0)))</f>
        <v/>
      </c>
      <c r="O9" s="22" t="str">
        <f>IF(ISERROR(VLOOKUP(B9,'[4]80m.'!$D$8:$G$1000,4,0)),"",(VLOOKUP(B9,'[4]80m.'!$D$8:$G$1000,4,0)))</f>
        <v/>
      </c>
      <c r="P9" s="48">
        <f t="shared" si="0"/>
        <v>117</v>
      </c>
      <c r="Q9" s="54"/>
      <c r="R9" s="45"/>
      <c r="S9" s="45"/>
      <c r="T9" s="45"/>
      <c r="U9" s="45"/>
      <c r="V9" s="45"/>
    </row>
    <row r="10" spans="1:22" ht="31.5" customHeight="1" x14ac:dyDescent="0.2">
      <c r="A10" s="31">
        <v>3</v>
      </c>
      <c r="B10" s="60" t="s">
        <v>72</v>
      </c>
      <c r="C10" s="60" t="s">
        <v>25</v>
      </c>
      <c r="D10" s="61" t="str">
        <f>IF(ISERROR(VLOOKUP(B10,'[4]60m.'!$D$8:$F$1012,3,0)),"",(VLOOKUP(B10,'[4]60m.'!$D$8:$H$1012,3,0)))</f>
        <v>9.21
(2083)</v>
      </c>
      <c r="E10" s="27">
        <f>IF(ISERROR(VLOOKUP(B10,'[4]60m.'!$D$8:$G$1012,4,0)),"",(VLOOKUP(B10,'[4]60m.'!$D$8:$G$1012,4,0)))</f>
        <v>61</v>
      </c>
      <c r="F10" s="53">
        <f>IF(ISERROR(VLOOKUP(B10,[4]Uzun!$E$8:$K$998,7,0)),"",(VLOOKUP(B10,[4]Uzun!$E$8:$K$998,7,0)))</f>
        <v>430</v>
      </c>
      <c r="G10" s="22">
        <f>IF(ISERROR(VLOOKUP(B10,[4]Uzun!$E$8:$L$998,8,0)),"",(VLOOKUP(B10,[4]Uzun!$E$8:$L$998,8,0)))</f>
        <v>47</v>
      </c>
      <c r="H10" s="28">
        <f>IF(ISERROR(VLOOKUP(B10,[4]Gülle!$E$8:$K$1000,7,0)),"",(VLOOKUP(B10,[4]Gülle!$E$8:$K$1000,7,0)))</f>
        <v>558</v>
      </c>
      <c r="I10" s="27">
        <f>IF(ISERROR(VLOOKUP(B10,[4]Gülle!$E$8:$L$1000,8,0)),"",(VLOOKUP(B10,[4]Gülle!$E$8:$L$1000,8,0)))</f>
        <v>30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IF(ISERROR(VLOOKUP(B10,'[4]800m.'!$D$8:$F$986,3,0)),"",(VLOOKUP(B10,'[4]800m.'!$D$8:$H$986,3,0)))</f>
        <v/>
      </c>
      <c r="M10" s="50" t="str">
        <f>IF(ISERROR(VLOOKUP(B10,'[4]800m.'!$D$8:$G$986,4,0)),"",(VLOOKUP(B10,'[4]800m.'!$D$8:$G$986,4,0)))</f>
        <v/>
      </c>
      <c r="N10" s="62" t="str">
        <f>IF(ISERROR(VLOOKUP(B10,'[4]80m.'!$D$8:$F$1000,3,0)),"",(VLOOKUP(B10,'[4]80m.'!$D$8:$H$1000,3,0)))</f>
        <v/>
      </c>
      <c r="O10" s="22" t="str">
        <f>IF(ISERROR(VLOOKUP(B10,'[4]80m.'!$D$8:$G$1000,4,0)),"",(VLOOKUP(B10,'[4]80m.'!$D$8:$G$1000,4,0)))</f>
        <v/>
      </c>
      <c r="P10" s="48">
        <f t="shared" si="0"/>
        <v>138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5</v>
      </c>
      <c r="B11" s="60" t="s">
        <v>74</v>
      </c>
      <c r="C11" s="60" t="s">
        <v>48</v>
      </c>
      <c r="D11" s="61">
        <f>IF(ISERROR(VLOOKUP(B11,'[4]60m.'!$D$8:$F$1012,3,0)),"",(VLOOKUP(B11,'[4]60m.'!$D$8:$H$1012,3,0)))</f>
        <v>919</v>
      </c>
      <c r="E11" s="27">
        <f>IF(ISERROR(VLOOKUP(B11,'[4]60m.'!$D$8:$G$1012,4,0)),"",(VLOOKUP(B11,'[4]60m.'!$D$8:$G$1012,4,0)))</f>
        <v>62</v>
      </c>
      <c r="F11" s="53">
        <f>IF(ISERROR(VLOOKUP(B11,[4]Uzun!$E$8:$K$998,7,0)),"",(VLOOKUP(B11,[4]Uzun!$E$8:$K$998,7,0)))</f>
        <v>422</v>
      </c>
      <c r="G11" s="22">
        <f>IF(ISERROR(VLOOKUP(B11,[4]Uzun!$E$8:$L$998,8,0)),"",(VLOOKUP(B11,[4]Uzun!$E$8:$L$998,8,0)))</f>
        <v>45</v>
      </c>
      <c r="H11" s="28">
        <f>IF(ISERROR(VLOOKUP(B11,[4]Gülle!$E$8:$K$1000,7,0)),"",(VLOOKUP(B11,[4]Gülle!$E$8:$K$1000,7,0)))</f>
        <v>609</v>
      </c>
      <c r="I11" s="27">
        <f>IF(ISERROR(VLOOKUP(B11,[4]Gülle!$E$8:$L$1000,8,0)),"",(VLOOKUP(B11,[4]Gülle!$E$8:$L$1000,8,0)))</f>
        <v>34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IF(ISERROR(VLOOKUP(B11,'[4]800m.'!$D$8:$F$986,3,0)),"",(VLOOKUP(B11,'[4]800m.'!$D$8:$H$986,3,0)))</f>
        <v/>
      </c>
      <c r="M11" s="50" t="str">
        <f>IF(ISERROR(VLOOKUP(B11,'[4]800m.'!$D$8:$G$986,4,0)),"",(VLOOKUP(B11,'[4]800m.'!$D$8:$G$986,4,0)))</f>
        <v/>
      </c>
      <c r="N11" s="62" t="str">
        <f>IF(ISERROR(VLOOKUP(B11,'[4]80m.'!$D$8:$F$1000,3,0)),"",(VLOOKUP(B11,'[4]80m.'!$D$8:$H$1000,3,0)))</f>
        <v/>
      </c>
      <c r="O11" s="22" t="str">
        <f>IF(ISERROR(VLOOKUP(B11,'[4]80m.'!$D$8:$G$1000,4,0)),"",(VLOOKUP(B11,'[4]80m.'!$D$8:$G$1000,4,0)))</f>
        <v/>
      </c>
      <c r="P11" s="48">
        <f t="shared" si="0"/>
        <v>141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6</v>
      </c>
      <c r="B12" s="60" t="s">
        <v>75</v>
      </c>
      <c r="C12" s="60" t="s">
        <v>63</v>
      </c>
      <c r="D12" s="61">
        <f>IF(ISERROR(VLOOKUP(B12,'[4]60m.'!$D$8:$F$1012,3,0)),"",(VLOOKUP(B12,'[4]60m.'!$D$8:$H$1012,3,0)))</f>
        <v>928</v>
      </c>
      <c r="E12" s="27">
        <f>IF(ISERROR(VLOOKUP(B12,'[4]60m.'!$D$8:$G$1012,4,0)),"",(VLOOKUP(B12,'[4]60m.'!$D$8:$G$1012,4,0)))</f>
        <v>60</v>
      </c>
      <c r="F12" s="53">
        <f>IF(ISERROR(VLOOKUP(B12,[4]Uzun!$E$8:$K$998,7,0)),"",(VLOOKUP(B12,[4]Uzun!$E$8:$K$998,7,0)))</f>
        <v>412</v>
      </c>
      <c r="G12" s="22">
        <f>IF(ISERROR(VLOOKUP(B12,[4]Uzun!$E$8:$L$998,8,0)),"",(VLOOKUP(B12,[4]Uzun!$E$8:$L$998,8,0)))</f>
        <v>43</v>
      </c>
      <c r="H12" s="28" t="str">
        <f>IF(ISERROR(VLOOKUP(B12,[4]Gülle!$E$8:$K$1000,7,0)),"",(VLOOKUP(B12,[4]Gülle!$E$8:$K$1000,7,0)))</f>
        <v/>
      </c>
      <c r="I12" s="27" t="str">
        <f>IF(ISERROR(VLOOKUP(B12,[4]Gülle!$E$8:$L$1000,8,0)),"",(VLOOKUP(B12,[4]Gülle!$E$8:$L$1000,8,0)))</f>
        <v/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IF(ISERROR(VLOOKUP(B12,'[4]800m.'!$D$8:$F$986,3,0)),"",(VLOOKUP(B12,'[4]800m.'!$D$8:$H$986,3,0)))</f>
        <v/>
      </c>
      <c r="M12" s="50" t="str">
        <f>IF(ISERROR(VLOOKUP(B12,'[4]800m.'!$D$8:$G$986,4,0)),"",(VLOOKUP(B12,'[4]800m.'!$D$8:$G$986,4,0)))</f>
        <v/>
      </c>
      <c r="N12" s="62" t="str">
        <f>IF(ISERROR(VLOOKUP(B12,'[4]80m.'!$D$8:$F$1000,3,0)),"",(VLOOKUP(B12,'[4]80m.'!$D$8:$H$1000,3,0)))</f>
        <v/>
      </c>
      <c r="O12" s="22" t="str">
        <f>IF(ISERROR(VLOOKUP(B12,'[4]80m.'!$D$8:$G$1000,4,0)),"",(VLOOKUP(B12,'[4]80m.'!$D$8:$G$1000,4,0)))</f>
        <v/>
      </c>
      <c r="P12" s="48">
        <f t="shared" si="0"/>
        <v>103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7</v>
      </c>
      <c r="B13" s="60" t="s">
        <v>73</v>
      </c>
      <c r="C13" s="60" t="s">
        <v>52</v>
      </c>
      <c r="D13" s="61">
        <f>IF(ISERROR(VLOOKUP(B13,'[4]60m.'!$D$8:$F$1012,3,0)),"",(VLOOKUP(B13,'[4]60m.'!$D$8:$H$1012,3,0)))</f>
        <v>924</v>
      </c>
      <c r="E13" s="27">
        <f>IF(ISERROR(VLOOKUP(B13,'[4]60m.'!$D$8:$G$1012,4,0)),"",(VLOOKUP(B13,'[4]60m.'!$D$8:$G$1012,4,0)))</f>
        <v>61</v>
      </c>
      <c r="F13" s="53">
        <f>IF(ISERROR(VLOOKUP(B13,[4]Uzun!$E$8:$K$998,7,0)),"",(VLOOKUP(B13,[4]Uzun!$E$8:$K$998,7,0)))</f>
        <v>411</v>
      </c>
      <c r="G13" s="22">
        <f>IF(ISERROR(VLOOKUP(B13,[4]Uzun!$E$8:$L$998,8,0)),"",(VLOOKUP(B13,[4]Uzun!$E$8:$L$998,8,0)))</f>
        <v>42</v>
      </c>
      <c r="H13" s="28">
        <f>IF(ISERROR(VLOOKUP(B13,[4]Gülle!$E$8:$K$1000,7,0)),"",(VLOOKUP(B13,[4]Gülle!$E$8:$K$1000,7,0)))</f>
        <v>678</v>
      </c>
      <c r="I13" s="27">
        <f>IF(ISERROR(VLOOKUP(B13,[4]Gülle!$E$8:$L$1000,8,0)),"",(VLOOKUP(B13,[4]Gülle!$E$8:$L$1000,8,0)))</f>
        <v>38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IF(ISERROR(VLOOKUP(B13,'[4]800m.'!$D$8:$F$986,3,0)),"",(VLOOKUP(B13,'[4]800m.'!$D$8:$H$986,3,0)))</f>
        <v/>
      </c>
      <c r="M13" s="50" t="str">
        <f>IF(ISERROR(VLOOKUP(B13,'[4]800m.'!$D$8:$G$986,4,0)),"",(VLOOKUP(B13,'[4]800m.'!$D$8:$G$986,4,0)))</f>
        <v/>
      </c>
      <c r="N13" s="62" t="str">
        <f>IF(ISERROR(VLOOKUP(B13,'[4]80m.'!$D$8:$F$1000,3,0)),"",(VLOOKUP(B13,'[4]80m.'!$D$8:$H$1000,3,0)))</f>
        <v/>
      </c>
      <c r="O13" s="22" t="str">
        <f>IF(ISERROR(VLOOKUP(B13,'[4]80m.'!$D$8:$G$1000,4,0)),"",(VLOOKUP(B13,'[4]80m.'!$D$8:$G$1000,4,0)))</f>
        <v/>
      </c>
      <c r="P13" s="48">
        <f t="shared" si="0"/>
        <v>141</v>
      </c>
      <c r="Q13" s="54"/>
      <c r="R13" s="45"/>
      <c r="S13" s="45"/>
      <c r="T13" s="45"/>
      <c r="U13" s="45"/>
      <c r="V13" s="45"/>
    </row>
    <row r="14" spans="1:22" ht="31.5" customHeight="1" x14ac:dyDescent="0.2">
      <c r="A14" s="31">
        <v>4</v>
      </c>
      <c r="B14" s="60" t="s">
        <v>69</v>
      </c>
      <c r="C14" s="60" t="s">
        <v>25</v>
      </c>
      <c r="D14" s="61">
        <f>IF(ISERROR(VLOOKUP(B14,'[4]60m.'!$D$8:$F$1012,3,0)),"",(VLOOKUP(B14,'[4]60m.'!$D$8:$H$1012,3,0)))</f>
        <v>914</v>
      </c>
      <c r="E14" s="27">
        <f>IF(ISERROR(VLOOKUP(B14,'[4]60m.'!$D$8:$G$1012,4,0)),"",(VLOOKUP(B14,'[4]60m.'!$D$8:$G$1012,4,0)))</f>
        <v>63</v>
      </c>
      <c r="F14" s="53">
        <f>IF(ISERROR(VLOOKUP(B14,[4]Uzun!$E$8:$K$998,7,0)),"",(VLOOKUP(B14,[4]Uzun!$E$8:$K$998,7,0)))</f>
        <v>380</v>
      </c>
      <c r="G14" s="22">
        <f>IF(ISERROR(VLOOKUP(B14,[4]Uzun!$E$8:$L$998,8,0)),"",(VLOOKUP(B14,[4]Uzun!$E$8:$L$998,8,0)))</f>
        <v>36</v>
      </c>
      <c r="H14" s="28">
        <f>IF(ISERROR(VLOOKUP(B14,[4]Gülle!$E$8:$K$1000,7,0)),"",(VLOOKUP(B14,[4]Gülle!$E$8:$K$1000,7,0)))</f>
        <v>585</v>
      </c>
      <c r="I14" s="27">
        <f>IF(ISERROR(VLOOKUP(B14,[4]Gülle!$E$8:$L$1000,8,0)),"",(VLOOKUP(B14,[4]Gülle!$E$8:$L$1000,8,0)))</f>
        <v>32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IF(ISERROR(VLOOKUP(B14,'[4]800m.'!$D$8:$F$986,3,0)),"",(VLOOKUP(B14,'[4]800m.'!$D$8:$H$986,3,0)))</f>
        <v/>
      </c>
      <c r="M14" s="50" t="str">
        <f>IF(ISERROR(VLOOKUP(B14,'[4]800m.'!$D$8:$G$986,4,0)),"",(VLOOKUP(B14,'[4]800m.'!$D$8:$G$986,4,0)))</f>
        <v/>
      </c>
      <c r="N14" s="62" t="str">
        <f>IF(ISERROR(VLOOKUP(B14,'[4]80m.'!$D$8:$F$1000,3,0)),"",(VLOOKUP(B14,'[4]80m.'!$D$8:$H$1000,3,0)))</f>
        <v/>
      </c>
      <c r="O14" s="22" t="str">
        <f>IF(ISERROR(VLOOKUP(B14,'[4]80m.'!$D$8:$G$1000,4,0)),"",(VLOOKUP(B14,'[4]80m.'!$D$8:$G$1000,4,0)))</f>
        <v/>
      </c>
      <c r="P14" s="48">
        <f t="shared" si="0"/>
        <v>131</v>
      </c>
      <c r="Q14" s="54"/>
      <c r="R14" s="45"/>
      <c r="S14" s="45"/>
      <c r="T14" s="45"/>
      <c r="U14" s="45"/>
      <c r="V14" s="45"/>
    </row>
    <row r="15" spans="1:22" ht="31.5" customHeight="1" x14ac:dyDescent="0.2">
      <c r="A15" s="31">
        <v>5</v>
      </c>
      <c r="B15" s="60" t="s">
        <v>70</v>
      </c>
      <c r="C15" s="60" t="s">
        <v>25</v>
      </c>
      <c r="D15" s="61">
        <f>IF(ISERROR(VLOOKUP(B15,'[4]60m.'!$D$8:$F$1012,3,0)),"",(VLOOKUP(B15,'[4]60m.'!$D$8:$H$1012,3,0)))</f>
        <v>934</v>
      </c>
      <c r="E15" s="27">
        <f>IF(ISERROR(VLOOKUP(B15,'[4]60m.'!$D$8:$G$1012,4,0)),"",(VLOOKUP(B15,'[4]60m.'!$D$8:$G$1012,4,0)))</f>
        <v>59</v>
      </c>
      <c r="F15" s="53">
        <f>IF(ISERROR(VLOOKUP(B15,[4]Uzun!$E$8:$K$998,7,0)),"",(VLOOKUP(B15,[4]Uzun!$E$8:$K$998,7,0)))</f>
        <v>394</v>
      </c>
      <c r="G15" s="22">
        <f>IF(ISERROR(VLOOKUP(B15,[4]Uzun!$E$8:$L$998,8,0)),"",(VLOOKUP(B15,[4]Uzun!$E$8:$L$998,8,0)))</f>
        <v>38</v>
      </c>
      <c r="H15" s="28">
        <f>IF(ISERROR(VLOOKUP(B15,[4]Gülle!$E$8:$K$1000,7,0)),"",(VLOOKUP(B15,[4]Gülle!$E$8:$K$1000,7,0)))</f>
        <v>633</v>
      </c>
      <c r="I15" s="27">
        <f>IF(ISERROR(VLOOKUP(B15,[4]Gülle!$E$8:$L$1000,8,0)),"",(VLOOKUP(B15,[4]Gülle!$E$8:$L$1000,8,0)))</f>
        <v>35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IF(ISERROR(VLOOKUP(B15,'[4]800m.'!$D$8:$F$986,3,0)),"",(VLOOKUP(B15,'[4]800m.'!$D$8:$H$986,3,0)))</f>
        <v/>
      </c>
      <c r="M15" s="50" t="str">
        <f>IF(ISERROR(VLOOKUP(B15,'[4]800m.'!$D$8:$G$986,4,0)),"",(VLOOKUP(B15,'[4]800m.'!$D$8:$G$986,4,0)))</f>
        <v/>
      </c>
      <c r="N15" s="62" t="str">
        <f>IF(ISERROR(VLOOKUP(B15,'[4]80m.'!$D$8:$F$1000,3,0)),"",(VLOOKUP(B15,'[4]80m.'!$D$8:$H$1000,3,0)))</f>
        <v/>
      </c>
      <c r="O15" s="22" t="str">
        <f>IF(ISERROR(VLOOKUP(B15,'[4]80m.'!$D$8:$G$1000,4,0)),"",(VLOOKUP(B15,'[4]80m.'!$D$8:$G$1000,4,0)))</f>
        <v/>
      </c>
      <c r="P15" s="48">
        <f t="shared" si="0"/>
        <v>132</v>
      </c>
      <c r="Q15" s="54"/>
      <c r="R15" s="45"/>
      <c r="S15" s="45"/>
      <c r="T15" s="45"/>
      <c r="U15" s="45"/>
      <c r="V15" s="45"/>
    </row>
    <row r="16" spans="1:22" ht="31.5" customHeight="1" x14ac:dyDescent="0.2">
      <c r="A16" s="31">
        <v>6</v>
      </c>
      <c r="B16" s="60" t="s">
        <v>71</v>
      </c>
      <c r="C16" s="60" t="s">
        <v>25</v>
      </c>
      <c r="D16" s="61">
        <f>IF(ISERROR(VLOOKUP(B16,'[4]60m.'!$D$8:$F$1012,3,0)),"",(VLOOKUP(B16,'[4]60m.'!$D$8:$H$1012,3,0)))</f>
        <v>932</v>
      </c>
      <c r="E16" s="27">
        <f>IF(ISERROR(VLOOKUP(B16,'[4]60m.'!$D$8:$G$1012,4,0)),"",(VLOOKUP(B16,'[4]60m.'!$D$8:$G$1012,4,0)))</f>
        <v>59</v>
      </c>
      <c r="F16" s="53">
        <f>IF(ISERROR(VLOOKUP(B16,[4]Uzun!$E$8:$K$998,7,0)),"",(VLOOKUP(B16,[4]Uzun!$E$8:$K$998,7,0)))</f>
        <v>387</v>
      </c>
      <c r="G16" s="22">
        <f>IF(ISERROR(VLOOKUP(B16,[4]Uzun!$E$8:$L$998,8,0)),"",(VLOOKUP(B16,[4]Uzun!$E$8:$L$998,8,0)))</f>
        <v>37</v>
      </c>
      <c r="H16" s="28">
        <f>IF(ISERROR(VLOOKUP(B16,[4]Gülle!$E$8:$K$1000,7,0)),"",(VLOOKUP(B16,[4]Gülle!$E$8:$K$1000,7,0)))</f>
        <v>654</v>
      </c>
      <c r="I16" s="27">
        <f>IF(ISERROR(VLOOKUP(B16,[4]Gülle!$E$8:$L$1000,8,0)),"",(VLOOKUP(B16,[4]Gülle!$E$8:$L$1000,8,0)))</f>
        <v>37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IF(ISERROR(VLOOKUP(B16,'[4]800m.'!$D$8:$F$986,3,0)),"",(VLOOKUP(B16,'[4]800m.'!$D$8:$H$986,3,0)))</f>
        <v/>
      </c>
      <c r="M16" s="50" t="str">
        <f>IF(ISERROR(VLOOKUP(B16,'[4]800m.'!$D$8:$G$986,4,0)),"",(VLOOKUP(B16,'[4]800m.'!$D$8:$G$986,4,0)))</f>
        <v/>
      </c>
      <c r="N16" s="62" t="str">
        <f>IF(ISERROR(VLOOKUP(B16,'[4]80m.'!$D$8:$F$1000,3,0)),"",(VLOOKUP(B16,'[4]80m.'!$D$8:$H$1000,3,0)))</f>
        <v/>
      </c>
      <c r="O16" s="22" t="str">
        <f>IF(ISERROR(VLOOKUP(B16,'[4]80m.'!$D$8:$G$1000,4,0)),"",(VLOOKUP(B16,'[4]80m.'!$D$8:$G$1000,4,0)))</f>
        <v/>
      </c>
      <c r="P16" s="48">
        <f t="shared" si="0"/>
        <v>133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11</v>
      </c>
      <c r="B17" s="60" t="s">
        <v>92</v>
      </c>
      <c r="C17" s="60" t="s">
        <v>48</v>
      </c>
      <c r="D17" s="61">
        <f>IF(ISERROR(VLOOKUP(B17,'[4]60m.'!$D$8:$F$1012,3,0)),"",(VLOOKUP(B17,'[4]60m.'!$D$8:$H$1012,3,0)))</f>
        <v>907</v>
      </c>
      <c r="E17" s="27">
        <f>IF(ISERROR(VLOOKUP(B17,'[4]60m.'!$D$8:$G$1012,4,0)),"",(VLOOKUP(B17,'[4]60m.'!$D$8:$G$1012,4,0)))</f>
        <v>64</v>
      </c>
      <c r="F17" s="53">
        <f>IF(ISERROR(VLOOKUP(B17,[4]Uzun!$E$8:$K$998,7,0)),"",(VLOOKUP(B17,[4]Uzun!$E$8:$K$998,7,0)))</f>
        <v>350</v>
      </c>
      <c r="G17" s="22">
        <f>IF(ISERROR(VLOOKUP(B17,[4]Uzun!$E$8:$L$998,8,0)),"",(VLOOKUP(B17,[4]Uzun!$E$8:$L$998,8,0)))</f>
        <v>30</v>
      </c>
      <c r="H17" s="28">
        <f>IF(ISERROR(VLOOKUP(B17,[4]Gülle!$E$8:$K$1000,7,0)),"",(VLOOKUP(B17,[4]Gülle!$E$8:$K$1000,7,0)))</f>
        <v>625</v>
      </c>
      <c r="I17" s="27">
        <f>IF(ISERROR(VLOOKUP(B17,[4]Gülle!$E$8:$L$1000,8,0)),"",(VLOOKUP(B17,[4]Gülle!$E$8:$L$1000,8,0)))</f>
        <v>35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IF(ISERROR(VLOOKUP(B17,'[4]800m.'!$D$8:$F$986,3,0)),"",(VLOOKUP(B17,'[4]800m.'!$D$8:$H$986,3,0)))</f>
        <v/>
      </c>
      <c r="M17" s="50" t="str">
        <f>IF(ISERROR(VLOOKUP(B17,'[4]800m.'!$D$8:$G$986,4,0)),"",(VLOOKUP(B17,'[4]800m.'!$D$8:$G$986,4,0)))</f>
        <v/>
      </c>
      <c r="N17" s="62" t="str">
        <f>IF(ISERROR(VLOOKUP(B17,'[4]80m.'!$D$8:$F$1000,3,0)),"",(VLOOKUP(B17,'[4]80m.'!$D$8:$H$1000,3,0)))</f>
        <v/>
      </c>
      <c r="O17" s="22" t="str">
        <f>IF(ISERROR(VLOOKUP(B17,'[4]80m.'!$D$8:$G$1000,4,0)),"",(VLOOKUP(B17,'[4]80m.'!$D$8:$G$1000,4,0)))</f>
        <v/>
      </c>
      <c r="P17" s="48">
        <f t="shared" si="0"/>
        <v>129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12</v>
      </c>
      <c r="B18" s="60" t="s">
        <v>91</v>
      </c>
      <c r="C18" s="60" t="s">
        <v>43</v>
      </c>
      <c r="D18" s="61">
        <f>IF(ISERROR(VLOOKUP(B18,'[4]60m.'!$D$8:$F$1012,3,0)),"",(VLOOKUP(B18,'[4]60m.'!$D$8:$H$1012,3,0)))</f>
        <v>946</v>
      </c>
      <c r="E18" s="27">
        <f>IF(ISERROR(VLOOKUP(B18,'[4]60m.'!$D$8:$G$1012,4,0)),"",(VLOOKUP(B18,'[4]60m.'!$D$8:$G$1012,4,0)))</f>
        <v>56</v>
      </c>
      <c r="F18" s="53">
        <f>IF(ISERROR(VLOOKUP(B18,[4]Uzun!$E$8:$K$998,7,0)),"",(VLOOKUP(B18,[4]Uzun!$E$8:$K$998,7,0)))</f>
        <v>360</v>
      </c>
      <c r="G18" s="22">
        <f>IF(ISERROR(VLOOKUP(B18,[4]Uzun!$E$8:$L$998,8,0)),"",(VLOOKUP(B18,[4]Uzun!$E$8:$L$998,8,0)))</f>
        <v>32</v>
      </c>
      <c r="H18" s="28" t="str">
        <f>IF(ISERROR(VLOOKUP(B18,[4]Gülle!$E$8:$K$1000,7,0)),"",(VLOOKUP(B18,[4]Gülle!$E$8:$K$1000,7,0)))</f>
        <v/>
      </c>
      <c r="I18" s="27" t="str">
        <f>IF(ISERROR(VLOOKUP(B18,[4]Gülle!$E$8:$L$1000,8,0)),"",(VLOOKUP(B18,[4]Gülle!$E$8:$L$1000,8,0)))</f>
        <v/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IF(ISERROR(VLOOKUP(B18,'[4]800m.'!$D$8:$F$986,3,0)),"",(VLOOKUP(B18,'[4]800m.'!$D$8:$H$986,3,0)))</f>
        <v/>
      </c>
      <c r="M18" s="50" t="str">
        <f>IF(ISERROR(VLOOKUP(B18,'[4]800m.'!$D$8:$G$986,4,0)),"",(VLOOKUP(B18,'[4]800m.'!$D$8:$G$986,4,0)))</f>
        <v/>
      </c>
      <c r="N18" s="62" t="str">
        <f>IF(ISERROR(VLOOKUP(B18,'[4]80m.'!$D$8:$F$1000,3,0)),"",(VLOOKUP(B18,'[4]80m.'!$D$8:$H$1000,3,0)))</f>
        <v/>
      </c>
      <c r="O18" s="22" t="str">
        <f>IF(ISERROR(VLOOKUP(B18,'[4]80m.'!$D$8:$G$1000,4,0)),"",(VLOOKUP(B18,'[4]80m.'!$D$8:$G$1000,4,0)))</f>
        <v/>
      </c>
      <c r="P18" s="48">
        <f t="shared" si="0"/>
        <v>88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13</v>
      </c>
      <c r="B19" s="60" t="s">
        <v>90</v>
      </c>
      <c r="C19" s="60" t="s">
        <v>43</v>
      </c>
      <c r="D19" s="61">
        <f>IF(ISERROR(VLOOKUP(B19,'[4]60m.'!$D$8:$F$1012,3,0)),"",(VLOOKUP(B19,'[4]60m.'!$D$8:$H$1012,3,0)))</f>
        <v>949</v>
      </c>
      <c r="E19" s="27">
        <f>IF(ISERROR(VLOOKUP(B19,'[4]60m.'!$D$8:$G$1012,4,0)),"",(VLOOKUP(B19,'[4]60m.'!$D$8:$G$1012,4,0)))</f>
        <v>56</v>
      </c>
      <c r="F19" s="53">
        <f>IF(ISERROR(VLOOKUP(B19,[4]Uzun!$E$8:$K$998,7,0)),"",(VLOOKUP(B19,[4]Uzun!$E$8:$K$998,7,0)))</f>
        <v>352</v>
      </c>
      <c r="G19" s="22">
        <f>IF(ISERROR(VLOOKUP(B19,[4]Uzun!$E$8:$L$998,8,0)),"",(VLOOKUP(B19,[4]Uzun!$E$8:$L$998,8,0)))</f>
        <v>30</v>
      </c>
      <c r="H19" s="28">
        <f>IF(ISERROR(VLOOKUP(B19,[4]Gülle!$E$8:$K$1000,7,0)),"",(VLOOKUP(B19,[4]Gülle!$E$8:$K$1000,7,0)))</f>
        <v>597</v>
      </c>
      <c r="I19" s="27">
        <f>IF(ISERROR(VLOOKUP(B19,[4]Gülle!$E$8:$L$1000,8,0)),"",(VLOOKUP(B19,[4]Gülle!$E$8:$L$1000,8,0)))</f>
        <v>33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IF(ISERROR(VLOOKUP(B19,'[4]800m.'!$D$8:$F$986,3,0)),"",(VLOOKUP(B19,'[4]800m.'!$D$8:$H$986,3,0)))</f>
        <v/>
      </c>
      <c r="M19" s="50" t="str">
        <f>IF(ISERROR(VLOOKUP(B19,'[4]800m.'!$D$8:$G$986,4,0)),"",(VLOOKUP(B19,'[4]800m.'!$D$8:$G$986,4,0)))</f>
        <v/>
      </c>
      <c r="N19" s="62" t="str">
        <f>IF(ISERROR(VLOOKUP(B19,'[4]80m.'!$D$8:$F$1000,3,0)),"",(VLOOKUP(B19,'[4]80m.'!$D$8:$H$1000,3,0)))</f>
        <v/>
      </c>
      <c r="O19" s="22" t="str">
        <f>IF(ISERROR(VLOOKUP(B19,'[4]80m.'!$D$8:$G$1000,4,0)),"",(VLOOKUP(B19,'[4]80m.'!$D$8:$G$1000,4,0)))</f>
        <v/>
      </c>
      <c r="P19" s="48">
        <f t="shared" si="0"/>
        <v>119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14</v>
      </c>
      <c r="B20" s="60" t="s">
        <v>89</v>
      </c>
      <c r="C20" s="60" t="s">
        <v>48</v>
      </c>
      <c r="D20" s="61">
        <f>IF(ISERROR(VLOOKUP(B20,'[4]60m.'!$D$8:$F$1012,3,0)),"",(VLOOKUP(B20,'[4]60m.'!$D$8:$H$1012,3,0)))</f>
        <v>954</v>
      </c>
      <c r="E20" s="27">
        <f>IF(ISERROR(VLOOKUP(B20,'[4]60m.'!$D$8:$G$1012,4,0)),"",(VLOOKUP(B20,'[4]60m.'!$D$8:$G$1012,4,0)))</f>
        <v>55</v>
      </c>
      <c r="F20" s="53">
        <f>IF(ISERROR(VLOOKUP(B20,[4]Uzun!$E$8:$K$998,7,0)),"",(VLOOKUP(B20,[4]Uzun!$E$8:$K$998,7,0)))</f>
        <v>358</v>
      </c>
      <c r="G20" s="22">
        <f>IF(ISERROR(VLOOKUP(B20,[4]Uzun!$E$8:$L$998,8,0)),"",(VLOOKUP(B20,[4]Uzun!$E$8:$L$998,8,0)))</f>
        <v>31</v>
      </c>
      <c r="H20" s="28">
        <f>IF(ISERROR(VLOOKUP(B20,[4]Gülle!$E$8:$K$1000,7,0)),"",(VLOOKUP(B20,[4]Gülle!$E$8:$K$1000,7,0)))</f>
        <v>604</v>
      </c>
      <c r="I20" s="27">
        <f>IF(ISERROR(VLOOKUP(B20,[4]Gülle!$E$8:$L$1000,8,0)),"",(VLOOKUP(B20,[4]Gülle!$E$8:$L$1000,8,0)))</f>
        <v>33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IF(ISERROR(VLOOKUP(B20,'[4]800m.'!$D$8:$F$986,3,0)),"",(VLOOKUP(B20,'[4]800m.'!$D$8:$H$986,3,0)))</f>
        <v/>
      </c>
      <c r="M20" s="50" t="str">
        <f>IF(ISERROR(VLOOKUP(B20,'[4]800m.'!$D$8:$G$986,4,0)),"",(VLOOKUP(B20,'[4]800m.'!$D$8:$G$986,4,0)))</f>
        <v/>
      </c>
      <c r="N20" s="62" t="str">
        <f>IF(ISERROR(VLOOKUP(B20,'[4]80m.'!$D$8:$F$1000,3,0)),"",(VLOOKUP(B20,'[4]80m.'!$D$8:$H$1000,3,0)))</f>
        <v/>
      </c>
      <c r="O20" s="22" t="str">
        <f>IF(ISERROR(VLOOKUP(B20,'[4]80m.'!$D$8:$G$1000,4,0)),"",(VLOOKUP(B20,'[4]80m.'!$D$8:$G$1000,4,0)))</f>
        <v/>
      </c>
      <c r="P20" s="48">
        <f t="shared" si="0"/>
        <v>119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15</v>
      </c>
      <c r="B21" s="60" t="s">
        <v>88</v>
      </c>
      <c r="C21" s="60" t="s">
        <v>63</v>
      </c>
      <c r="D21" s="61">
        <f>IF(ISERROR(VLOOKUP(B21,'[4]60m.'!$D$8:$F$1012,3,0)),"",(VLOOKUP(B21,'[4]60m.'!$D$8:$H$1012,3,0)))</f>
        <v>985</v>
      </c>
      <c r="E21" s="27">
        <f>IF(ISERROR(VLOOKUP(B21,'[4]60m.'!$D$8:$G$1012,4,0)),"",(VLOOKUP(B21,'[4]60m.'!$D$8:$G$1012,4,0)))</f>
        <v>49</v>
      </c>
      <c r="F21" s="53">
        <f>IF(ISERROR(VLOOKUP(B21,[4]Uzun!$E$8:$K$998,7,0)),"",(VLOOKUP(B21,[4]Uzun!$E$8:$K$998,7,0)))</f>
        <v>361</v>
      </c>
      <c r="G21" s="22">
        <f>IF(ISERROR(VLOOKUP(B21,[4]Uzun!$E$8:$L$998,8,0)),"",(VLOOKUP(B21,[4]Uzun!$E$8:$L$998,8,0)))</f>
        <v>32</v>
      </c>
      <c r="H21" s="28" t="str">
        <f>IF(ISERROR(VLOOKUP(B21,[4]Gülle!$E$8:$K$1000,7,0)),"",(VLOOKUP(B21,[4]Gülle!$E$8:$K$1000,7,0)))</f>
        <v/>
      </c>
      <c r="I21" s="27" t="str">
        <f>IF(ISERROR(VLOOKUP(B21,[4]Gülle!$E$8:$L$1000,8,0)),"",(VLOOKUP(B21,[4]Gülle!$E$8:$L$1000,8,0)))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IF(ISERROR(VLOOKUP(B21,'[4]800m.'!$D$8:$F$986,3,0)),"",(VLOOKUP(B21,'[4]800m.'!$D$8:$H$986,3,0)))</f>
        <v/>
      </c>
      <c r="M21" s="50" t="str">
        <f>IF(ISERROR(VLOOKUP(B21,'[4]800m.'!$D$8:$G$986,4,0)),"",(VLOOKUP(B21,'[4]800m.'!$D$8:$G$986,4,0)))</f>
        <v/>
      </c>
      <c r="N21" s="62" t="str">
        <f>IF(ISERROR(VLOOKUP(B21,'[4]80m.'!$D$8:$F$1000,3,0)),"",(VLOOKUP(B21,'[4]80m.'!$D$8:$H$1000,3,0)))</f>
        <v/>
      </c>
      <c r="O21" s="22" t="str">
        <f>IF(ISERROR(VLOOKUP(B21,'[4]80m.'!$D$8:$G$1000,4,0)),"",(VLOOKUP(B21,'[4]80m.'!$D$8:$G$1000,4,0)))</f>
        <v/>
      </c>
      <c r="P21" s="48">
        <f t="shared" si="0"/>
        <v>81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>
        <v>17</v>
      </c>
      <c r="B22" s="60" t="s">
        <v>87</v>
      </c>
      <c r="C22" s="60" t="s">
        <v>41</v>
      </c>
      <c r="D22" s="61" t="str">
        <f>IF(ISERROR(VLOOKUP(B22,'[4]60m.'!$D$8:$F$1012,3,0)),"",(VLOOKUP(B22,'[4]60m.'!$D$8:$H$1012,3,0)))</f>
        <v/>
      </c>
      <c r="E22" s="27" t="str">
        <f>IF(ISERROR(VLOOKUP(B22,'[4]60m.'!$D$8:$G$1012,4,0)),"",(VLOOKUP(B22,'[4]60m.'!$D$8:$G$1012,4,0)))</f>
        <v/>
      </c>
      <c r="F22" s="53">
        <f>IF(ISERROR(VLOOKUP(B22,[4]Uzun!$E$8:$K$998,7,0)),"",(VLOOKUP(B22,[4]Uzun!$E$8:$K$998,7,0)))</f>
        <v>390</v>
      </c>
      <c r="G22" s="22">
        <f>IF(ISERROR(VLOOKUP(B22,[4]Uzun!$E$8:$L$998,8,0)),"",(VLOOKUP(B22,[4]Uzun!$E$8:$L$998,8,0)))</f>
        <v>38</v>
      </c>
      <c r="H22" s="28">
        <f>IF(ISERROR(VLOOKUP(B22,[4]Gülle!$E$8:$K$1000,7,0)),"",(VLOOKUP(B22,[4]Gülle!$E$8:$K$1000,7,0)))</f>
        <v>635</v>
      </c>
      <c r="I22" s="27">
        <f>IF(ISERROR(VLOOKUP(B22,[4]Gülle!$E$8:$L$1000,8,0)),"",(VLOOKUP(B22,[4]Gülle!$E$8:$L$1000,8,0)))</f>
        <v>36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IF(ISERROR(VLOOKUP(B22,'[4]800m.'!$D$8:$F$986,3,0)),"",(VLOOKUP(B22,'[4]800m.'!$D$8:$H$986,3,0)))</f>
        <v/>
      </c>
      <c r="M22" s="50" t="str">
        <f>IF(ISERROR(VLOOKUP(B22,'[4]800m.'!$D$8:$G$986,4,0)),"",(VLOOKUP(B22,'[4]800m.'!$D$8:$G$986,4,0)))</f>
        <v/>
      </c>
      <c r="N22" s="62">
        <f>IF(ISERROR(VLOOKUP(B22,'[4]80m.'!$D$8:$F$1000,3,0)),"",(VLOOKUP(B22,'[4]80m.'!$D$8:$H$1000,3,0)))</f>
        <v>1294</v>
      </c>
      <c r="O22" s="22">
        <f>IF(ISERROR(VLOOKUP(B22,'[4]80m.'!$D$8:$G$1000,4,0)),"",(VLOOKUP(B22,'[4]80m.'!$D$8:$G$1000,4,0)))</f>
        <v>31</v>
      </c>
      <c r="P22" s="48">
        <f t="shared" si="0"/>
        <v>105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18</v>
      </c>
      <c r="B23" s="60" t="s">
        <v>86</v>
      </c>
      <c r="C23" s="60" t="s">
        <v>63</v>
      </c>
      <c r="D23" s="61" t="str">
        <f>IF(ISERROR(VLOOKUP(B23,'[4]60m.'!$D$8:$F$1012,3,0)),"",(VLOOKUP(B23,'[4]60m.'!$D$8:$H$1012,3,0)))</f>
        <v/>
      </c>
      <c r="E23" s="27" t="str">
        <f>IF(ISERROR(VLOOKUP(B23,'[4]60m.'!$D$8:$G$1012,4,0)),"",(VLOOKUP(B23,'[4]60m.'!$D$8:$G$1012,4,0)))</f>
        <v/>
      </c>
      <c r="F23" s="53">
        <f>IF(ISERROR(VLOOKUP(B23,[4]Uzun!$E$8:$K$998,7,0)),"",(VLOOKUP(B23,[4]Uzun!$E$8:$K$998,7,0)))</f>
        <v>374</v>
      </c>
      <c r="G23" s="22">
        <f>IF(ISERROR(VLOOKUP(B23,[4]Uzun!$E$8:$L$998,8,0)),"",(VLOOKUP(B23,[4]Uzun!$E$8:$L$998,8,0)))</f>
        <v>34</v>
      </c>
      <c r="H23" s="28" t="str">
        <f>IF(ISERROR(VLOOKUP(B23,[4]Gülle!$E$8:$K$1000,7,0)),"",(VLOOKUP(B23,[4]Gülle!$E$8:$K$1000,7,0)))</f>
        <v/>
      </c>
      <c r="I23" s="27" t="str">
        <f>IF(ISERROR(VLOOKUP(B23,[4]Gülle!$E$8:$L$1000,8,0)),"",(VLOOKUP(B23,[4]Gülle!$E$8:$L$1000,8,0)))</f>
        <v/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IF(ISERROR(VLOOKUP(B23,'[4]800m.'!$D$8:$F$986,3,0)),"",(VLOOKUP(B23,'[4]800m.'!$D$8:$H$986,3,0)))</f>
        <v/>
      </c>
      <c r="M23" s="50" t="str">
        <f>IF(ISERROR(VLOOKUP(B23,'[4]800m.'!$D$8:$G$986,4,0)),"",(VLOOKUP(B23,'[4]800m.'!$D$8:$G$986,4,0)))</f>
        <v/>
      </c>
      <c r="N23" s="62">
        <f>IF(ISERROR(VLOOKUP(B23,'[4]80m.'!$D$8:$F$1000,3,0)),"",(VLOOKUP(B23,'[4]80m.'!$D$8:$H$1000,3,0)))</f>
        <v>1324</v>
      </c>
      <c r="O23" s="22">
        <f>IF(ISERROR(VLOOKUP(B23,'[4]80m.'!$D$8:$G$1000,4,0)),"",(VLOOKUP(B23,'[4]80m.'!$D$8:$G$1000,4,0)))</f>
        <v>25</v>
      </c>
      <c r="P23" s="48">
        <f t="shared" si="0"/>
        <v>59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19</v>
      </c>
      <c r="B24" s="60" t="s">
        <v>85</v>
      </c>
      <c r="C24" s="60" t="s">
        <v>52</v>
      </c>
      <c r="D24" s="61" t="str">
        <f>IF(ISERROR(VLOOKUP(B24,'[4]60m.'!$D$8:$F$1012,3,0)),"",(VLOOKUP(B24,'[4]60m.'!$D$8:$H$1012,3,0)))</f>
        <v/>
      </c>
      <c r="E24" s="27" t="str">
        <f>IF(ISERROR(VLOOKUP(B24,'[4]60m.'!$D$8:$G$1012,4,0)),"",(VLOOKUP(B24,'[4]60m.'!$D$8:$G$1012,4,0)))</f>
        <v/>
      </c>
      <c r="F24" s="53">
        <f>IF(ISERROR(VLOOKUP(B24,[4]Uzun!$E$8:$K$998,7,0)),"",(VLOOKUP(B24,[4]Uzun!$E$8:$K$998,7,0)))</f>
        <v>374</v>
      </c>
      <c r="G24" s="22">
        <f>IF(ISERROR(VLOOKUP(B24,[4]Uzun!$E$8:$L$998,8,0)),"",(VLOOKUP(B24,[4]Uzun!$E$8:$L$998,8,0)))</f>
        <v>34</v>
      </c>
      <c r="H24" s="28">
        <f>IF(ISERROR(VLOOKUP(B24,[4]Gülle!$E$8:$K$1000,7,0)),"",(VLOOKUP(B24,[4]Gülle!$E$8:$K$1000,7,0)))</f>
        <v>580</v>
      </c>
      <c r="I24" s="27">
        <f>IF(ISERROR(VLOOKUP(B24,[4]Gülle!$E$8:$L$1000,8,0)),"",(VLOOKUP(B24,[4]Gülle!$E$8:$L$1000,8,0)))</f>
        <v>32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IF(ISERROR(VLOOKUP(B24,'[4]800m.'!$D$8:$F$986,3,0)),"",(VLOOKUP(B24,'[4]800m.'!$D$8:$H$986,3,0)))</f>
        <v/>
      </c>
      <c r="M24" s="50" t="str">
        <f>IF(ISERROR(VLOOKUP(B24,'[4]800m.'!$D$8:$G$986,4,0)),"",(VLOOKUP(B24,'[4]800m.'!$D$8:$G$986,4,0)))</f>
        <v/>
      </c>
      <c r="N24" s="62">
        <f>IF(ISERROR(VLOOKUP(B24,'[4]80m.'!$D$8:$F$1000,3,0)),"",(VLOOKUP(B24,'[4]80m.'!$D$8:$H$1000,3,0)))</f>
        <v>1234</v>
      </c>
      <c r="O24" s="22">
        <f>IF(ISERROR(VLOOKUP(B24,'[4]80m.'!$D$8:$G$1000,4,0)),"",(VLOOKUP(B24,'[4]80m.'!$D$8:$G$1000,4,0)))</f>
        <v>43</v>
      </c>
      <c r="P24" s="48">
        <f t="shared" si="0"/>
        <v>109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>
        <v>20</v>
      </c>
      <c r="B25" s="60" t="s">
        <v>84</v>
      </c>
      <c r="C25" s="60" t="s">
        <v>43</v>
      </c>
      <c r="D25" s="61" t="str">
        <f>IF(ISERROR(VLOOKUP(B25,'[4]60m.'!$D$8:$F$1012,3,0)),"",(VLOOKUP(B25,'[4]60m.'!$D$8:$H$1012,3,0)))</f>
        <v/>
      </c>
      <c r="E25" s="27" t="str">
        <f>IF(ISERROR(VLOOKUP(B25,'[4]60m.'!$D$8:$G$1012,4,0)),"",(VLOOKUP(B25,'[4]60m.'!$D$8:$G$1012,4,0)))</f>
        <v/>
      </c>
      <c r="F25" s="53">
        <f>IF(ISERROR(VLOOKUP(B25,[4]Uzun!$E$8:$K$998,7,0)),"",(VLOOKUP(B25,[4]Uzun!$E$8:$K$998,7,0)))</f>
        <v>367</v>
      </c>
      <c r="G25" s="22">
        <f>IF(ISERROR(VLOOKUP(B25,[4]Uzun!$E$8:$L$998,8,0)),"",(VLOOKUP(B25,[4]Uzun!$E$8:$L$998,8,0)))</f>
        <v>33</v>
      </c>
      <c r="H25" s="28">
        <f>IF(ISERROR(VLOOKUP(B25,[4]Gülle!$E$8:$K$1000,7,0)),"",(VLOOKUP(B25,[4]Gülle!$E$8:$K$1000,7,0)))</f>
        <v>578</v>
      </c>
      <c r="I25" s="27">
        <f>IF(ISERROR(VLOOKUP(B25,[4]Gülle!$E$8:$L$1000,8,0)),"",(VLOOKUP(B25,[4]Gülle!$E$8:$L$1000,8,0)))</f>
        <v>32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IF(ISERROR(VLOOKUP(B25,'[4]800m.'!$D$8:$F$986,3,0)),"",(VLOOKUP(B25,'[4]800m.'!$D$8:$H$986,3,0)))</f>
        <v/>
      </c>
      <c r="M25" s="50" t="str">
        <f>IF(ISERROR(VLOOKUP(B25,'[4]800m.'!$D$8:$G$986,4,0)),"",(VLOOKUP(B25,'[4]800m.'!$D$8:$G$986,4,0)))</f>
        <v/>
      </c>
      <c r="N25" s="62" t="str">
        <f>IF(ISERROR(VLOOKUP(B25,'[4]80m.'!$D$8:$F$1000,3,0)),"",(VLOOKUP(B25,'[4]80m.'!$D$8:$H$1000,3,0)))</f>
        <v>DNS</v>
      </c>
      <c r="O25" s="22">
        <f>IF(ISERROR(VLOOKUP(B25,'[4]80m.'!$D$8:$G$1000,4,0)),"",(VLOOKUP(B25,'[4]80m.'!$D$8:$G$1000,4,0)))</f>
        <v>0</v>
      </c>
      <c r="P25" s="48">
        <f t="shared" si="0"/>
        <v>65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21</v>
      </c>
      <c r="B26" s="60" t="s">
        <v>83</v>
      </c>
      <c r="C26" s="60" t="s">
        <v>41</v>
      </c>
      <c r="D26" s="61" t="str">
        <f>IF(ISERROR(VLOOKUP(B26,'[4]60m.'!$D$8:$F$1012,3,0)),"",(VLOOKUP(B26,'[4]60m.'!$D$8:$H$1012,3,0)))</f>
        <v/>
      </c>
      <c r="E26" s="27" t="str">
        <f>IF(ISERROR(VLOOKUP(B26,'[4]60m.'!$D$8:$G$1012,4,0)),"",(VLOOKUP(B26,'[4]60m.'!$D$8:$G$1012,4,0)))</f>
        <v/>
      </c>
      <c r="F26" s="53">
        <f>IF(ISERROR(VLOOKUP(B26,[4]Uzun!$E$8:$K$998,7,0)),"",(VLOOKUP(B26,[4]Uzun!$E$8:$K$998,7,0)))</f>
        <v>358</v>
      </c>
      <c r="G26" s="22">
        <f>IF(ISERROR(VLOOKUP(B26,[4]Uzun!$E$8:$L$998,8,0)),"",(VLOOKUP(B26,[4]Uzun!$E$8:$L$998,8,0)))</f>
        <v>31</v>
      </c>
      <c r="H26" s="28">
        <f>IF(ISERROR(VLOOKUP(B26,[4]Gülle!$E$8:$K$1000,7,0)),"",(VLOOKUP(B26,[4]Gülle!$E$8:$K$1000,7,0)))</f>
        <v>608</v>
      </c>
      <c r="I26" s="27">
        <f>IF(ISERROR(VLOOKUP(B26,[4]Gülle!$E$8:$L$1000,8,0)),"",(VLOOKUP(B26,[4]Gülle!$E$8:$L$1000,8,0)))</f>
        <v>34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IF(ISERROR(VLOOKUP(B26,'[4]800m.'!$D$8:$F$986,3,0)),"",(VLOOKUP(B26,'[4]800m.'!$D$8:$H$986,3,0)))</f>
        <v/>
      </c>
      <c r="M26" s="50" t="str">
        <f>IF(ISERROR(VLOOKUP(B26,'[4]800m.'!$D$8:$G$986,4,0)),"",(VLOOKUP(B26,'[4]800m.'!$D$8:$G$986,4,0)))</f>
        <v/>
      </c>
      <c r="N26" s="62">
        <f>IF(ISERROR(VLOOKUP(B26,'[4]80m.'!$D$8:$F$1000,3,0)),"",(VLOOKUP(B26,'[4]80m.'!$D$8:$H$1000,3,0)))</f>
        <v>1242</v>
      </c>
      <c r="O26" s="22">
        <f>IF(ISERROR(VLOOKUP(B26,'[4]80m.'!$D$8:$G$1000,4,0)),"",(VLOOKUP(B26,'[4]80m.'!$D$8:$G$1000,4,0)))</f>
        <v>41</v>
      </c>
      <c r="P26" s="48">
        <f t="shared" si="0"/>
        <v>106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22</v>
      </c>
      <c r="B27" s="60" t="s">
        <v>82</v>
      </c>
      <c r="C27" s="60" t="s">
        <v>41</v>
      </c>
      <c r="D27" s="61" t="str">
        <f>IF(ISERROR(VLOOKUP(B27,'[4]60m.'!$D$8:$F$1012,3,0)),"",(VLOOKUP(B27,'[4]60m.'!$D$8:$H$1012,3,0)))</f>
        <v/>
      </c>
      <c r="E27" s="27" t="str">
        <f>IF(ISERROR(VLOOKUP(B27,'[4]60m.'!$D$8:$G$1012,4,0)),"",(VLOOKUP(B27,'[4]60m.'!$D$8:$G$1012,4,0)))</f>
        <v/>
      </c>
      <c r="F27" s="53">
        <f>IF(ISERROR(VLOOKUP(B27,[4]Uzun!$E$8:$K$998,7,0)),"",(VLOOKUP(B27,[4]Uzun!$E$8:$K$998,7,0)))</f>
        <v>343</v>
      </c>
      <c r="G27" s="22">
        <f>IF(ISERROR(VLOOKUP(B27,[4]Uzun!$E$8:$L$998,8,0)),"",(VLOOKUP(B27,[4]Uzun!$E$8:$L$998,8,0)))</f>
        <v>28</v>
      </c>
      <c r="H27" s="28">
        <f>IF(ISERROR(VLOOKUP(B27,[4]Gülle!$E$8:$K$1000,7,0)),"",(VLOOKUP(B27,[4]Gülle!$E$8:$K$1000,7,0)))</f>
        <v>573</v>
      </c>
      <c r="I27" s="27">
        <f>IF(ISERROR(VLOOKUP(B27,[4]Gülle!$E$8:$L$1000,8,0)),"",(VLOOKUP(B27,[4]Gülle!$E$8:$L$1000,8,0)))</f>
        <v>31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IF(ISERROR(VLOOKUP(B27,'[4]800m.'!$D$8:$F$986,3,0)),"",(VLOOKUP(B27,'[4]800m.'!$D$8:$H$986,3,0)))</f>
        <v/>
      </c>
      <c r="M27" s="50" t="str">
        <f>IF(ISERROR(VLOOKUP(B27,'[4]800m.'!$D$8:$G$986,4,0)),"",(VLOOKUP(B27,'[4]800m.'!$D$8:$G$986,4,0)))</f>
        <v/>
      </c>
      <c r="N27" s="62">
        <f>IF(ISERROR(VLOOKUP(B27,'[4]80m.'!$D$8:$F$1000,3,0)),"",(VLOOKUP(B27,'[4]80m.'!$D$8:$H$1000,3,0)))</f>
        <v>1296</v>
      </c>
      <c r="O27" s="22">
        <f>IF(ISERROR(VLOOKUP(B27,'[4]80m.'!$D$8:$G$1000,4,0)),"",(VLOOKUP(B27,'[4]80m.'!$D$8:$G$1000,4,0)))</f>
        <v>30</v>
      </c>
      <c r="P27" s="48">
        <f t="shared" si="0"/>
        <v>89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23</v>
      </c>
      <c r="B28" s="60" t="s">
        <v>81</v>
      </c>
      <c r="C28" s="60" t="s">
        <v>41</v>
      </c>
      <c r="D28" s="61" t="str">
        <f>IF(ISERROR(VLOOKUP(B28,'[4]60m.'!$D$8:$F$1012,3,0)),"",(VLOOKUP(B28,'[4]60m.'!$D$8:$H$1012,3,0)))</f>
        <v/>
      </c>
      <c r="E28" s="27" t="str">
        <f>IF(ISERROR(VLOOKUP(B28,'[4]60m.'!$D$8:$G$1012,4,0)),"",(VLOOKUP(B28,'[4]60m.'!$D$8:$G$1012,4,0)))</f>
        <v/>
      </c>
      <c r="F28" s="53">
        <f>IF(ISERROR(VLOOKUP(B28,[4]Uzun!$E$8:$K$998,7,0)),"",(VLOOKUP(B28,[4]Uzun!$E$8:$K$998,7,0)))</f>
        <v>342</v>
      </c>
      <c r="G28" s="22">
        <f>IF(ISERROR(VLOOKUP(B28,[4]Uzun!$E$8:$L$998,8,0)),"",(VLOOKUP(B28,[4]Uzun!$E$8:$L$998,8,0)))</f>
        <v>28</v>
      </c>
      <c r="H28" s="28">
        <f>IF(ISERROR(VLOOKUP(B28,[4]Gülle!$E$8:$K$1000,7,0)),"",(VLOOKUP(B28,[4]Gülle!$E$8:$K$1000,7,0)))</f>
        <v>453</v>
      </c>
      <c r="I28" s="27">
        <f>IF(ISERROR(VLOOKUP(B28,[4]Gülle!$E$8:$L$1000,8,0)),"",(VLOOKUP(B28,[4]Gülle!$E$8:$L$1000,8,0)))</f>
        <v>23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IF(ISERROR(VLOOKUP(B28,'[4]800m.'!$D$8:$F$986,3,0)),"",(VLOOKUP(B28,'[4]800m.'!$D$8:$H$986,3,0)))</f>
        <v/>
      </c>
      <c r="M28" s="50" t="str">
        <f>IF(ISERROR(VLOOKUP(B28,'[4]800m.'!$D$8:$G$986,4,0)),"",(VLOOKUP(B28,'[4]800m.'!$D$8:$G$986,4,0)))</f>
        <v/>
      </c>
      <c r="N28" s="62">
        <f>IF(ISERROR(VLOOKUP(B28,'[4]80m.'!$D$8:$F$1000,3,0)),"",(VLOOKUP(B28,'[4]80m.'!$D$8:$H$1000,3,0)))</f>
        <v>1613</v>
      </c>
      <c r="O28" s="22">
        <f>IF(ISERROR(VLOOKUP(B28,'[4]80m.'!$D$8:$G$1000,4,0)),"",(VLOOKUP(B28,'[4]80m.'!$D$8:$G$1000,4,0)))</f>
        <v>4</v>
      </c>
      <c r="P28" s="48">
        <f t="shared" si="0"/>
        <v>55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24</v>
      </c>
      <c r="B29" s="60" t="s">
        <v>80</v>
      </c>
      <c r="C29" s="60" t="s">
        <v>41</v>
      </c>
      <c r="D29" s="61" t="str">
        <f>IF(ISERROR(VLOOKUP(B29,'[4]60m.'!$D$8:$F$1012,3,0)),"",(VLOOKUP(B29,'[4]60m.'!$D$8:$H$1012,3,0)))</f>
        <v/>
      </c>
      <c r="E29" s="27" t="str">
        <f>IF(ISERROR(VLOOKUP(B29,'[4]60m.'!$D$8:$G$1012,4,0)),"",(VLOOKUP(B29,'[4]60m.'!$D$8:$G$1012,4,0)))</f>
        <v/>
      </c>
      <c r="F29" s="53">
        <f>IF(ISERROR(VLOOKUP(B29,[4]Uzun!$E$8:$K$998,7,0)),"",(VLOOKUP(B29,[4]Uzun!$E$8:$K$998,7,0)))</f>
        <v>256</v>
      </c>
      <c r="G29" s="22">
        <f>IF(ISERROR(VLOOKUP(B29,[4]Uzun!$E$8:$L$998,8,0)),"",(VLOOKUP(B29,[4]Uzun!$E$8:$L$998,8,0)))</f>
        <v>15</v>
      </c>
      <c r="H29" s="28">
        <f>IF(ISERROR(VLOOKUP(B29,[4]Gülle!$E$8:$K$1000,7,0)),"",(VLOOKUP(B29,[4]Gülle!$E$8:$K$1000,7,0)))</f>
        <v>558</v>
      </c>
      <c r="I29" s="27">
        <f>IF(ISERROR(VLOOKUP(B29,[4]Gülle!$E$8:$L$1000,8,0)),"",(VLOOKUP(B29,[4]Gülle!$E$8:$L$1000,8,0)))</f>
        <v>30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IF(ISERROR(VLOOKUP(B29,'[4]800m.'!$D$8:$F$986,3,0)),"",(VLOOKUP(B29,'[4]800m.'!$D$8:$H$986,3,0)))</f>
        <v/>
      </c>
      <c r="M29" s="50" t="str">
        <f>IF(ISERROR(VLOOKUP(B29,'[4]800m.'!$D$8:$G$986,4,0)),"",(VLOOKUP(B29,'[4]800m.'!$D$8:$G$986,4,0)))</f>
        <v/>
      </c>
      <c r="N29" s="62">
        <f>IF(ISERROR(VLOOKUP(B29,'[4]80m.'!$D$8:$F$1000,3,0)),"",(VLOOKUP(B29,'[4]80m.'!$D$8:$H$1000,3,0)))</f>
        <v>1432</v>
      </c>
      <c r="O29" s="22">
        <f>IF(ISERROR(VLOOKUP(B29,'[4]80m.'!$D$8:$G$1000,4,0)),"",(VLOOKUP(B29,'[4]80m.'!$D$8:$G$1000,4,0)))</f>
        <v>13</v>
      </c>
      <c r="P29" s="48">
        <f t="shared" si="0"/>
        <v>58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 t="s">
        <v>22</v>
      </c>
      <c r="B30" s="60" t="s">
        <v>79</v>
      </c>
      <c r="C30" s="60" t="s">
        <v>41</v>
      </c>
      <c r="D30" s="61" t="str">
        <f>IF(ISERROR(VLOOKUP(B30,'[4]60m.'!$D$8:$F$1012,3,0)),"",(VLOOKUP(B30,'[4]60m.'!$D$8:$H$1012,3,0)))</f>
        <v/>
      </c>
      <c r="E30" s="27" t="str">
        <f>IF(ISERROR(VLOOKUP(B30,'[4]60m.'!$D$8:$G$1012,4,0)),"",(VLOOKUP(B30,'[4]60m.'!$D$8:$G$1012,4,0)))</f>
        <v/>
      </c>
      <c r="F30" s="53" t="str">
        <f>IF(ISERROR(VLOOKUP(B30,[4]Uzun!$E$8:$K$998,7,0)),"",(VLOOKUP(B30,[4]Uzun!$E$8:$K$998,7,0)))</f>
        <v>DNS</v>
      </c>
      <c r="G30" s="22">
        <f>IF(ISERROR(VLOOKUP(B30,[4]Uzun!$E$8:$L$998,8,0)),"",(VLOOKUP(B30,[4]Uzun!$E$8:$L$998,8,0)))</f>
        <v>0</v>
      </c>
      <c r="H30" s="28" t="str">
        <f>IF(ISERROR(VLOOKUP(B30,[4]Gülle!$E$8:$K$1000,7,0)),"",(VLOOKUP(B30,[4]Gülle!$E$8:$K$1000,7,0)))</f>
        <v>DNS</v>
      </c>
      <c r="I30" s="27">
        <f>IF(ISERROR(VLOOKUP(B30,[4]Gülle!$E$8:$L$1000,8,0)),"",(VLOOKUP(B30,[4]Gülle!$E$8:$L$1000,8,0)))</f>
        <v>0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IF(ISERROR(VLOOKUP(B30,'[4]800m.'!$D$8:$F$986,3,0)),"",(VLOOKUP(B30,'[4]800m.'!$D$8:$H$986,3,0)))</f>
        <v/>
      </c>
      <c r="M30" s="50" t="str">
        <f>IF(ISERROR(VLOOKUP(B30,'[4]800m.'!$D$8:$G$986,4,0)),"",(VLOOKUP(B30,'[4]800m.'!$D$8:$G$986,4,0)))</f>
        <v/>
      </c>
      <c r="N30" s="62" t="str">
        <f>IF(ISERROR(VLOOKUP(B30,'[4]80m.'!$D$8:$F$1000,3,0)),"",(VLOOKUP(B30,'[4]80m.'!$D$8:$H$1000,3,0)))</f>
        <v>DNS</v>
      </c>
      <c r="O30" s="22">
        <f>IF(ISERROR(VLOOKUP(B30,'[4]80m.'!$D$8:$G$1000,4,0)),"",(VLOOKUP(B30,'[4]80m.'!$D$8:$G$1000,4,0)))</f>
        <v>0</v>
      </c>
      <c r="P30" s="48">
        <f t="shared" si="0"/>
        <v>0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/>
      <c r="B31" s="60"/>
      <c r="C31" s="60"/>
      <c r="D31" s="47" t="str">
        <f>IF(ISERROR(VLOOKUP(B31,'[4]60m.'!$D$8:$F$1012,3,0)),"",(VLOOKUP(B31,'[4]60m.'!$D$8:$H$1012,3,0)))</f>
        <v/>
      </c>
      <c r="E31" s="27" t="str">
        <f>IF(ISERROR(VLOOKUP(B31,'[4]60m.'!$D$8:$G$1012,4,0)),"",(VLOOKUP(B31,'[4]60m.'!$D$8:$G$1012,4,0)))</f>
        <v/>
      </c>
      <c r="F31" s="53" t="str">
        <f>IF(ISERROR(VLOOKUP(B31,[4]Uzun!$E$8:$K$998,7,0)),"",(VLOOKUP(B31,[4]Uzun!$E$8:$K$998,7,0)))</f>
        <v/>
      </c>
      <c r="G31" s="22" t="str">
        <f>IF(ISERROR(VLOOKUP(B31,[4]Uzun!$E$8:$L$998,8,0)),"",(VLOOKUP(B31,[4]Uzun!$E$8:$L$998,8,0)))</f>
        <v/>
      </c>
      <c r="H31" s="28" t="str">
        <f>IF(ISERROR(VLOOKUP(B31,[4]Gülle!$E$8:$K$1000,7,0)),"",(VLOOKUP(B31,[4]Gülle!$E$8:$K$1000,7,0)))</f>
        <v/>
      </c>
      <c r="I31" s="27" t="str">
        <f>IF(ISERROR(VLOOKUP(B31,[4]Gülle!$E$8:$L$1000,8,0)),"",(VLOOKUP(B31,[4]Gülle!$E$8:$L$1000,8,0)))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IF(ISERROR(VLOOKUP(B31,'[4]800m.'!$D$8:$F$986,3,0)),"",(VLOOKUP(B31,'[4]800m.'!$D$8:$H$986,3,0)))</f>
        <v/>
      </c>
      <c r="M31" s="50" t="str">
        <f>IF(ISERROR(VLOOKUP(B31,'[4]800m.'!$D$8:$G$986,4,0)),"",(VLOOKUP(B31,'[4]800m.'!$D$8:$G$986,4,0)))</f>
        <v/>
      </c>
      <c r="N31" s="62" t="str">
        <f>IF(ISERROR(VLOOKUP(B31,'[4]80m.'!$D$8:$F$1000,3,0)),"",(VLOOKUP(B31,'[4]80m.'!$D$8:$H$1000,3,0)))</f>
        <v/>
      </c>
      <c r="O31" s="22" t="str">
        <f>IF(ISERROR(VLOOKUP(B31,'[4]80m.'!$D$8:$G$1000,4,0)),"",(VLOOKUP(B31,'[4]80m.'!$D$8:$G$1000,4,0)))</f>
        <v/>
      </c>
      <c r="P31" s="48">
        <f t="shared" si="0"/>
        <v>0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/>
      <c r="B32" s="60"/>
      <c r="C32" s="60"/>
      <c r="D32" s="47" t="str">
        <f>IF(ISERROR(VLOOKUP(B32,'[4]60m.'!$E$8:$F$1012,2,0)),"",(VLOOKUP(B32,'[4]60m.'!$E$8:$H$1012,2,0)))</f>
        <v/>
      </c>
      <c r="E32" s="27" t="str">
        <f>IF(ISERROR(VLOOKUP(B32,'[4]60m.'!$E$8:$G$1012,3,0)),"",(VLOOKUP(B32,'[4]60m.'!$E$8:$G$1012,3,0)))</f>
        <v/>
      </c>
      <c r="F32" s="53" t="str">
        <f>IF(ISERROR(VLOOKUP(B32,[4]Uzun!$F$8:$K$998,6,0)),"",(VLOOKUP(B32,[4]Uzun!$F$8:$K$998,6,0)))</f>
        <v/>
      </c>
      <c r="G32" s="22" t="str">
        <f>IF(ISERROR(VLOOKUP(B32,[4]Uzun!$F$8:$L$998,7,0)),"",(VLOOKUP(B32,[4]Uzun!$F$8:$L$998,7,0)))</f>
        <v/>
      </c>
      <c r="H32" s="28" t="str">
        <f>IF(ISERROR(VLOOKUP(B32,[4]Gülle!$F$8:$K$1000,6,0)),"",(VLOOKUP(B32,[4]Gülle!$F$8:$K$1000,6,0)))</f>
        <v/>
      </c>
      <c r="I32" s="27" t="str">
        <f>IF(ISERROR(VLOOKUP(B32,[4]Gülle!$F$8:$L$1000,7,0)),"",(VLOOKUP(B32,[4]Gülle!$F$8:$L$1000,7,0)))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IF(ISERROR(VLOOKUP(B32,'[4]800m.'!$D$8:$F$986,3,0)),"",(VLOOKUP(B32,'[4]800m.'!$D$8:$H$986,3,0)))</f>
        <v/>
      </c>
      <c r="M32" s="50" t="str">
        <f>IF(ISERROR(VLOOKUP(B32,'[4]800m.'!$D$8:$G$986,4,0)),"",(VLOOKUP(B32,'[4]800m.'!$D$8:$G$986,4,0)))</f>
        <v/>
      </c>
      <c r="N32" s="62" t="str">
        <f>IF(ISERROR(VLOOKUP(B32,'[4]80m.'!$E$8:$F$1000,2,0)),"",(VLOOKUP(B32,'[4]80m.'!$E$8:$H$1000,2,0)))</f>
        <v/>
      </c>
      <c r="O32" s="22" t="str">
        <f>IF(ISERROR(VLOOKUP(B32,'[4]80m.'!$E$8:$G$1000,3,0)),"",(VLOOKUP(B32,'[4]80m.'!$E$8:$G$1000,3,0)))</f>
        <v/>
      </c>
      <c r="P32" s="48">
        <f t="shared" si="0"/>
        <v>0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/>
      <c r="B33" s="60"/>
      <c r="C33" s="60"/>
      <c r="D33" s="47" t="str">
        <f>IF(ISERROR(VLOOKUP(B33,'[4]60m.'!$E$8:$F$1012,2,0)),"",(VLOOKUP(B33,'[4]60m.'!$E$8:$H$1012,2,0)))</f>
        <v/>
      </c>
      <c r="E33" s="27" t="str">
        <f>IF(ISERROR(VLOOKUP(B33,'[4]60m.'!$E$8:$G$1012,3,0)),"",(VLOOKUP(B33,'[4]60m.'!$E$8:$G$1012,3,0)))</f>
        <v/>
      </c>
      <c r="F33" s="53" t="str">
        <f>IF(ISERROR(VLOOKUP(B33,[4]Uzun!$F$8:$K$998,6,0)),"",(VLOOKUP(B33,[4]Uzun!$F$8:$K$998,6,0)))</f>
        <v/>
      </c>
      <c r="G33" s="22" t="str">
        <f>IF(ISERROR(VLOOKUP(B33,[4]Uzun!$F$8:$L$998,7,0)),"",(VLOOKUP(B33,[4]Uzun!$F$8:$L$998,7,0)))</f>
        <v/>
      </c>
      <c r="H33" s="28" t="str">
        <f>IF(ISERROR(VLOOKUP(B33,[4]Gülle!$F$8:$K$1000,6,0)),"",(VLOOKUP(B33,[4]Gülle!$F$8:$K$1000,6,0)))</f>
        <v/>
      </c>
      <c r="I33" s="27" t="str">
        <f>IF(ISERROR(VLOOKUP(B33,[4]Gülle!$F$8:$L$1000,7,0)),"",(VLOOKUP(B33,[4]Gülle!$F$8:$L$1000,7,0)))</f>
        <v/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IF(ISERROR(VLOOKUP(B33,'[4]800m.'!$D$8:$F$986,3,0)),"",(VLOOKUP(B33,'[4]800m.'!$D$8:$H$986,3,0)))</f>
        <v/>
      </c>
      <c r="M33" s="50" t="str">
        <f>IF(ISERROR(VLOOKUP(B33,'[4]800m.'!$D$8:$G$986,4,0)),"",(VLOOKUP(B33,'[4]800m.'!$D$8:$G$986,4,0)))</f>
        <v/>
      </c>
      <c r="N33" s="62" t="str">
        <f>IF(ISERROR(VLOOKUP(B33,'[4]80m.'!$E$8:$F$1000,2,0)),"",(VLOOKUP(B33,'[4]80m.'!$E$8:$H$1000,2,0)))</f>
        <v/>
      </c>
      <c r="O33" s="22" t="str">
        <f>IF(ISERROR(VLOOKUP(B33,'[4]80m.'!$E$8:$G$1000,3,0)),"",(VLOOKUP(B33,'[4]80m.'!$E$8:$G$1000,3,0)))</f>
        <v/>
      </c>
      <c r="P33" s="48">
        <f t="shared" si="0"/>
        <v>0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/>
      <c r="B34" s="60"/>
      <c r="C34" s="60"/>
      <c r="D34" s="47" t="str">
        <f>IF(ISERROR(VLOOKUP(B34,'[4]60m.'!$E$8:$F$1012,2,0)),"",(VLOOKUP(B34,'[4]60m.'!$E$8:$H$1012,2,0)))</f>
        <v/>
      </c>
      <c r="E34" s="27" t="str">
        <f>IF(ISERROR(VLOOKUP(B34,'[4]60m.'!$E$8:$G$1012,3,0)),"",(VLOOKUP(B34,'[4]60m.'!$E$8:$G$1012,3,0)))</f>
        <v/>
      </c>
      <c r="F34" s="53" t="str">
        <f>IF(ISERROR(VLOOKUP(B34,[4]Uzun!$F$8:$K$998,6,0)),"",(VLOOKUP(B34,[4]Uzun!$F$8:$K$998,6,0)))</f>
        <v/>
      </c>
      <c r="G34" s="22" t="str">
        <f>IF(ISERROR(VLOOKUP(B34,[4]Uzun!$F$8:$L$998,7,0)),"",(VLOOKUP(B34,[4]Uzun!$F$8:$L$998,7,0)))</f>
        <v/>
      </c>
      <c r="H34" s="28" t="str">
        <f>IF(ISERROR(VLOOKUP(B34,[4]Gülle!$F$8:$K$1000,6,0)),"",(VLOOKUP(B34,[4]Gülle!$F$8:$K$1000,6,0)))</f>
        <v/>
      </c>
      <c r="I34" s="27" t="str">
        <f>IF(ISERROR(VLOOKUP(B34,[4]Gülle!$F$8:$L$1000,7,0)),"",(VLOOKUP(B34,[4]Gülle!$F$8:$L$1000,7,0)))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IF(ISERROR(VLOOKUP(B34,'[4]800m.'!$D$8:$F$986,3,0)),"",(VLOOKUP(B34,'[4]800m.'!$D$8:$H$986,3,0)))</f>
        <v/>
      </c>
      <c r="M34" s="50" t="str">
        <f>IF(ISERROR(VLOOKUP(B34,'[4]800m.'!$D$8:$G$986,4,0)),"",(VLOOKUP(B34,'[4]800m.'!$D$8:$G$986,4,0)))</f>
        <v/>
      </c>
      <c r="N34" s="62" t="str">
        <f>IF(ISERROR(VLOOKUP(B34,'[4]80m.'!$E$8:$F$1000,2,0)),"",(VLOOKUP(B34,'[4]80m.'!$E$8:$H$1000,2,0)))</f>
        <v/>
      </c>
      <c r="O34" s="22" t="str">
        <f>IF(ISERROR(VLOOKUP(B34,'[4]80m.'!$E$8:$G$1000,3,0)),"",(VLOOKUP(B34,'[4]80m.'!$E$8:$G$1000,3,0)))</f>
        <v/>
      </c>
      <c r="P34" s="48">
        <f t="shared" si="0"/>
        <v>0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/>
      <c r="B35" s="60"/>
      <c r="C35" s="60"/>
      <c r="D35" s="47" t="str">
        <f>IF(ISERROR(VLOOKUP(B35,'[4]60m.'!$E$8:$F$1012,2,0)),"",(VLOOKUP(B35,'[4]60m.'!$E$8:$H$1012,2,0)))</f>
        <v/>
      </c>
      <c r="E35" s="27" t="str">
        <f>IF(ISERROR(VLOOKUP(B35,'[4]60m.'!$E$8:$G$1012,3,0)),"",(VLOOKUP(B35,'[4]60m.'!$E$8:$G$1012,3,0)))</f>
        <v/>
      </c>
      <c r="F35" s="53" t="str">
        <f>IF(ISERROR(VLOOKUP(B35,[4]Uzun!$F$8:$K$998,6,0)),"",(VLOOKUP(B35,[4]Uzun!$F$8:$K$998,6,0)))</f>
        <v/>
      </c>
      <c r="G35" s="22" t="str">
        <f>IF(ISERROR(VLOOKUP(B35,[4]Uzun!$F$8:$L$998,7,0)),"",(VLOOKUP(B35,[4]Uzun!$F$8:$L$998,7,0)))</f>
        <v/>
      </c>
      <c r="H35" s="28" t="str">
        <f>IF(ISERROR(VLOOKUP(B35,[4]Gülle!$F$8:$K$1000,6,0)),"",(VLOOKUP(B35,[4]Gülle!$F$8:$K$1000,6,0)))</f>
        <v/>
      </c>
      <c r="I35" s="27" t="str">
        <f>IF(ISERROR(VLOOKUP(B35,[4]Gülle!$F$8:$L$1000,7,0)),"",(VLOOKUP(B35,[4]Gülle!$F$8:$L$1000,7,0)))</f>
        <v/>
      </c>
      <c r="J35" s="52"/>
      <c r="K35" s="22" t="str">
        <f>IF(ISERROR(VLOOKUP(B35,#REF!,7,0)),"",(VLOOKUP(B35,#REF!,7,0)))</f>
        <v/>
      </c>
      <c r="L35" s="51" t="str">
        <f>IF(ISERROR(VLOOKUP(B35,'[4]800m.'!$D$8:$F$986,3,0)),"",(VLOOKUP(B35,'[4]800m.'!$D$8:$H$986,3,0)))</f>
        <v/>
      </c>
      <c r="M35" s="50" t="str">
        <f>IF(ISERROR(VLOOKUP(B35,'[4]800m.'!$D$8:$G$986,4,0)),"",(VLOOKUP(B35,'[4]800m.'!$D$8:$G$986,4,0)))</f>
        <v/>
      </c>
      <c r="N35" s="62" t="str">
        <f>IF(ISERROR(VLOOKUP(B35,'[4]80m.'!$E$8:$F$1000,2,0)),"",(VLOOKUP(B35,'[4]80m.'!$E$8:$H$1000,2,0)))</f>
        <v/>
      </c>
      <c r="O35" s="22" t="str">
        <f>IF(ISERROR(VLOOKUP(B35,'[4]80m.'!$E$8:$G$1000,3,0)),"",(VLOOKUP(B35,'[4]80m.'!$E$8:$G$1000,3,0)))</f>
        <v/>
      </c>
      <c r="P35" s="48">
        <f t="shared" si="0"/>
        <v>0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/>
      <c r="B36" s="60"/>
      <c r="C36" s="60"/>
      <c r="D36" s="47" t="str">
        <f>IF(ISERROR(VLOOKUP(B36,'[4]60m.'!$E$8:$F$1012,2,0)),"",(VLOOKUP(B36,'[4]60m.'!$E$8:$H$1012,2,0)))</f>
        <v/>
      </c>
      <c r="E36" s="27" t="str">
        <f>IF(ISERROR(VLOOKUP(B36,'[4]60m.'!$E$8:$G$1012,3,0)),"",(VLOOKUP(B36,'[4]60m.'!$E$8:$G$1012,3,0)))</f>
        <v/>
      </c>
      <c r="F36" s="53" t="str">
        <f>IF(ISERROR(VLOOKUP(B36,[4]Uzun!$F$8:$K$998,6,0)),"",(VLOOKUP(B36,[4]Uzun!$F$8:$K$998,6,0)))</f>
        <v/>
      </c>
      <c r="G36" s="22" t="str">
        <f>IF(ISERROR(VLOOKUP(B36,[4]Uzun!$F$8:$L$998,7,0)),"",(VLOOKUP(B36,[4]Uzun!$F$8:$L$998,7,0)))</f>
        <v/>
      </c>
      <c r="H36" s="28" t="str">
        <f>IF(ISERROR(VLOOKUP(B36,[4]Gülle!$F$8:$K$1000,6,0)),"",(VLOOKUP(B36,[4]Gülle!$F$8:$K$1000,6,0)))</f>
        <v/>
      </c>
      <c r="I36" s="27" t="str">
        <f>IF(ISERROR(VLOOKUP(B36,[4]Gülle!$F$8:$L$1000,7,0)),"",(VLOOKUP(B36,[4]Gülle!$F$8:$L$1000,7,0)))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IF(ISERROR(VLOOKUP(B36,'[4]800m.'!$D$8:$F$986,3,0)),"",(VLOOKUP(B36,'[4]800m.'!$D$8:$H$986,3,0)))</f>
        <v/>
      </c>
      <c r="M36" s="50" t="str">
        <f>IF(ISERROR(VLOOKUP(B36,'[4]800m.'!$D$8:$G$986,4,0)),"",(VLOOKUP(B36,'[4]800m.'!$D$8:$G$986,4,0)))</f>
        <v/>
      </c>
      <c r="N36" s="62" t="str">
        <f>IF(ISERROR(VLOOKUP(B36,'[4]80m.'!$E$8:$F$1000,2,0)),"",(VLOOKUP(B36,'[4]80m.'!$E$8:$H$1000,2,0)))</f>
        <v/>
      </c>
      <c r="O36" s="22" t="str">
        <f>IF(ISERROR(VLOOKUP(B36,'[4]80m.'!$E$8:$G$1000,3,0)),"",(VLOOKUP(B36,'[4]80m.'!$E$8:$G$1000,3,0)))</f>
        <v/>
      </c>
      <c r="P36" s="48">
        <f t="shared" si="0"/>
        <v>0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/>
      <c r="B37" s="60"/>
      <c r="C37" s="60"/>
      <c r="D37" s="47" t="str">
        <f>IF(ISERROR(VLOOKUP(B37,'[4]60m.'!$E$8:$F$1012,2,0)),"",(VLOOKUP(B37,'[4]60m.'!$E$8:$H$1012,2,0)))</f>
        <v/>
      </c>
      <c r="E37" s="27" t="str">
        <f>IF(ISERROR(VLOOKUP(B37,'[4]60m.'!$E$8:$G$1012,3,0)),"",(VLOOKUP(B37,'[4]60m.'!$E$8:$G$1012,3,0)))</f>
        <v/>
      </c>
      <c r="F37" s="53" t="str">
        <f>IF(ISERROR(VLOOKUP(B37,[4]Uzun!$F$8:$K$998,6,0)),"",(VLOOKUP(B37,[4]Uzun!$F$8:$K$998,6,0)))</f>
        <v/>
      </c>
      <c r="G37" s="22" t="str">
        <f>IF(ISERROR(VLOOKUP(B37,[4]Uzun!$F$8:$L$998,7,0)),"",(VLOOKUP(B37,[4]Uzun!$F$8:$L$998,7,0)))</f>
        <v/>
      </c>
      <c r="H37" s="28" t="str">
        <f>IF(ISERROR(VLOOKUP(B37,[4]Gülle!$F$8:$K$1000,6,0)),"",(VLOOKUP(B37,[4]Gülle!$F$8:$K$1000,6,0)))</f>
        <v/>
      </c>
      <c r="I37" s="27" t="str">
        <f>IF(ISERROR(VLOOKUP(B37,[4]Gülle!$F$8:$L$1000,7,0)),"",(VLOOKUP(B37,[4]Gülle!$F$8:$L$1000,7,0)))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IF(ISERROR(VLOOKUP(B37,'[4]800m.'!$D$8:$F$986,3,0)),"",(VLOOKUP(B37,'[4]800m.'!$D$8:$H$986,3,0)))</f>
        <v/>
      </c>
      <c r="M37" s="50" t="str">
        <f>IF(ISERROR(VLOOKUP(B37,'[4]800m.'!$D$8:$G$986,4,0)),"",(VLOOKUP(B37,'[4]800m.'!$D$8:$G$986,4,0)))</f>
        <v/>
      </c>
      <c r="N37" s="62" t="str">
        <f>IF(ISERROR(VLOOKUP(B37,'[4]80m.'!$E$8:$F$1000,2,0)),"",(VLOOKUP(B37,'[4]80m.'!$E$8:$H$1000,2,0)))</f>
        <v/>
      </c>
      <c r="O37" s="22" t="str">
        <f>IF(ISERROR(VLOOKUP(B37,'[4]80m.'!$E$8:$G$1000,3,0)),"",(VLOOKUP(B37,'[4]80m.'!$E$8:$G$1000,3,0)))</f>
        <v/>
      </c>
      <c r="P37" s="48">
        <f t="shared" si="0"/>
        <v>0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/>
      <c r="B38" s="60"/>
      <c r="C38" s="60"/>
      <c r="D38" s="47" t="str">
        <f>IF(ISERROR(VLOOKUP(B38,'[4]60m.'!$E$8:$F$1012,2,0)),"",(VLOOKUP(B38,'[4]60m.'!$E$8:$H$1012,2,0)))</f>
        <v/>
      </c>
      <c r="E38" s="27" t="str">
        <f>IF(ISERROR(VLOOKUP(B38,'[4]60m.'!$E$8:$G$1012,3,0)),"",(VLOOKUP(B38,'[4]60m.'!$E$8:$G$1012,3,0)))</f>
        <v/>
      </c>
      <c r="F38" s="53" t="str">
        <f>IF(ISERROR(VLOOKUP(B38,[4]Uzun!$F$8:$K$998,6,0)),"",(VLOOKUP(B38,[4]Uzun!$F$8:$K$998,6,0)))</f>
        <v/>
      </c>
      <c r="G38" s="22" t="str">
        <f>IF(ISERROR(VLOOKUP(B38,[4]Uzun!$F$8:$L$998,7,0)),"",(VLOOKUP(B38,[4]Uzun!$F$8:$L$998,7,0)))</f>
        <v/>
      </c>
      <c r="H38" s="28" t="str">
        <f>IF(ISERROR(VLOOKUP(B38,[4]Gülle!$F$8:$K$1000,6,0)),"",(VLOOKUP(B38,[4]Gülle!$F$8:$K$1000,6,0)))</f>
        <v/>
      </c>
      <c r="I38" s="27" t="str">
        <f>IF(ISERROR(VLOOKUP(B38,[4]Gülle!$F$8:$L$1000,7,0)),"",(VLOOKUP(B38,[4]Gülle!$F$8:$L$1000,7,0)))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IF(ISERROR(VLOOKUP(B38,'[4]800m.'!$D$8:$F$986,3,0)),"",(VLOOKUP(B38,'[4]800m.'!$D$8:$H$986,3,0)))</f>
        <v/>
      </c>
      <c r="M38" s="50" t="str">
        <f>IF(ISERROR(VLOOKUP(B38,'[4]800m.'!$D$8:$G$986,4,0)),"",(VLOOKUP(B38,'[4]800m.'!$D$8:$G$986,4,0)))</f>
        <v/>
      </c>
      <c r="N38" s="62" t="str">
        <f>IF(ISERROR(VLOOKUP(B38,'[4]80m.'!$E$8:$F$1000,2,0)),"",(VLOOKUP(B38,'[4]80m.'!$E$8:$H$1000,2,0)))</f>
        <v/>
      </c>
      <c r="O38" s="22" t="str">
        <f>IF(ISERROR(VLOOKUP(B38,'[4]80m.'!$E$8:$G$1000,3,0)),"",(VLOOKUP(B38,'[4]80m.'!$E$8:$G$1000,3,0)))</f>
        <v/>
      </c>
      <c r="P38" s="48">
        <f t="shared" si="0"/>
        <v>0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60"/>
      <c r="C39" s="60"/>
      <c r="D39" s="47" t="str">
        <f>IF(ISERROR(VLOOKUP(B39,'[4]60m.'!$E$8:$F$1012,2,0)),"",(VLOOKUP(B39,'[4]60m.'!$E$8:$H$1012,2,0)))</f>
        <v/>
      </c>
      <c r="E39" s="27" t="str">
        <f>IF(ISERROR(VLOOKUP(B39,'[4]60m.'!$E$8:$G$1012,3,0)),"",(VLOOKUP(B39,'[4]60m.'!$E$8:$G$1012,3,0)))</f>
        <v/>
      </c>
      <c r="F39" s="53" t="str">
        <f>IF(ISERROR(VLOOKUP(B39,[4]Uzun!$F$8:$K$998,6,0)),"",(VLOOKUP(B39,[4]Uzun!$F$8:$K$998,6,0)))</f>
        <v/>
      </c>
      <c r="G39" s="22" t="str">
        <f>IF(ISERROR(VLOOKUP(B39,[4]Uzun!$F$8:$L$998,7,0)),"",(VLOOKUP(B39,[4]Uzun!$F$8:$L$998,7,0)))</f>
        <v/>
      </c>
      <c r="H39" s="28" t="str">
        <f>IF(ISERROR(VLOOKUP(B39,[4]Gülle!$F$8:$K$1000,6,0)),"",(VLOOKUP(B39,[4]Gülle!$F$8:$K$1000,6,0)))</f>
        <v/>
      </c>
      <c r="I39" s="27" t="str">
        <f>IF(ISERROR(VLOOKUP(B39,[4]Gülle!$F$8:$L$1000,7,0)),"",(VLOOKUP(B39,[4]Gülle!$F$8:$L$1000,7,0)))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IF(ISERROR(VLOOKUP(B39,'[4]800m.'!$D$8:$F$986,3,0)),"",(VLOOKUP(B39,'[4]800m.'!$D$8:$H$986,3,0)))</f>
        <v/>
      </c>
      <c r="M39" s="50" t="str">
        <f>IF(ISERROR(VLOOKUP(B39,'[4]800m.'!$D$8:$G$986,4,0)),"",(VLOOKUP(B39,'[4]800m.'!$D$8:$G$986,4,0)))</f>
        <v/>
      </c>
      <c r="N39" s="62" t="str">
        <f>IF(ISERROR(VLOOKUP(B39,'[4]80m.'!$E$8:$F$1000,2,0)),"",(VLOOKUP(B39,'[4]80m.'!$E$8:$H$1000,2,0)))</f>
        <v/>
      </c>
      <c r="O39" s="22" t="str">
        <f>IF(ISERROR(VLOOKUP(B39,'[4]80m.'!$E$8:$G$1000,3,0)),"",(VLOOKUP(B39,'[4]80m.'!$E$8:$G$1000,3,0)))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60"/>
      <c r="C40" s="60"/>
      <c r="D40" s="47" t="str">
        <f>IF(ISERROR(VLOOKUP(B40,'[4]60m.'!$E$8:$F$1012,2,0)),"",(VLOOKUP(B40,'[4]60m.'!$E$8:$H$1012,2,0)))</f>
        <v/>
      </c>
      <c r="E40" s="27" t="str">
        <f>IF(ISERROR(VLOOKUP(B40,'[4]60m.'!$E$8:$G$1012,3,0)),"",(VLOOKUP(B40,'[4]60m.'!$E$8:$G$1012,3,0)))</f>
        <v/>
      </c>
      <c r="F40" s="53" t="str">
        <f>IF(ISERROR(VLOOKUP(B40,[4]Uzun!$F$8:$K$998,6,0)),"",(VLOOKUP(B40,[4]Uzun!$F$8:$K$998,6,0)))</f>
        <v/>
      </c>
      <c r="G40" s="22" t="str">
        <f>IF(ISERROR(VLOOKUP(B40,[4]Uzun!$F$8:$L$998,7,0)),"",(VLOOKUP(B40,[4]Uzun!$F$8:$L$998,7,0)))</f>
        <v/>
      </c>
      <c r="H40" s="28" t="str">
        <f>IF(ISERROR(VLOOKUP(B40,[4]Gülle!$F$8:$K$1000,6,0)),"",(VLOOKUP(B40,[4]Gülle!$F$8:$K$1000,6,0)))</f>
        <v/>
      </c>
      <c r="I40" s="27" t="str">
        <f>IF(ISERROR(VLOOKUP(B40,[4]Gülle!$F$8:$L$1000,7,0)),"",(VLOOKUP(B40,[4]Gülle!$F$8:$L$1000,7,0)))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IF(ISERROR(VLOOKUP(B40,'[4]800m.'!$D$8:$F$986,3,0)),"",(VLOOKUP(B40,'[4]800m.'!$D$8:$H$986,3,0)))</f>
        <v/>
      </c>
      <c r="M40" s="50" t="str">
        <f>IF(ISERROR(VLOOKUP(B40,'[4]800m.'!$D$8:$G$986,4,0)),"",(VLOOKUP(B40,'[4]800m.'!$D$8:$G$986,4,0)))</f>
        <v/>
      </c>
      <c r="N40" s="62" t="str">
        <f>IF(ISERROR(VLOOKUP(B40,'[4]80m.'!$E$8:$F$1000,2,0)),"",(VLOOKUP(B40,'[4]80m.'!$E$8:$H$1000,2,0)))</f>
        <v/>
      </c>
      <c r="O40" s="22" t="str">
        <f>IF(ISERROR(VLOOKUP(B40,'[4]80m.'!$E$8:$G$1000,3,0)),"",(VLOOKUP(B40,'[4]80m.'!$E$8:$G$1000,3,0)))</f>
        <v/>
      </c>
      <c r="P40" s="48">
        <f t="shared" ref="P40:P71" si="1">SUM(E40,G40,I40,M40,,O40,K40)</f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60"/>
      <c r="C41" s="60"/>
      <c r="D41" s="47" t="str">
        <f>IF(ISERROR(VLOOKUP(B41,'[4]60m.'!$E$8:$F$1012,2,0)),"",(VLOOKUP(B41,'[4]60m.'!$E$8:$H$1012,2,0)))</f>
        <v/>
      </c>
      <c r="E41" s="27" t="str">
        <f>IF(ISERROR(VLOOKUP(B41,'[4]60m.'!$E$8:$G$1012,3,0)),"",(VLOOKUP(B41,'[4]60m.'!$E$8:$G$1012,3,0)))</f>
        <v/>
      </c>
      <c r="F41" s="53" t="str">
        <f>IF(ISERROR(VLOOKUP(B41,[4]Uzun!$F$8:$K$998,6,0)),"",(VLOOKUP(B41,[4]Uzun!$F$8:$K$998,6,0)))</f>
        <v/>
      </c>
      <c r="G41" s="22" t="str">
        <f>IF(ISERROR(VLOOKUP(B41,[4]Uzun!$F$8:$L$998,7,0)),"",(VLOOKUP(B41,[4]Uzun!$F$8:$L$998,7,0)))</f>
        <v/>
      </c>
      <c r="H41" s="28" t="str">
        <f>IF(ISERROR(VLOOKUP(B41,[4]Gülle!$F$8:$K$1000,6,0)),"",(VLOOKUP(B41,[4]Gülle!$F$8:$K$1000,6,0)))</f>
        <v/>
      </c>
      <c r="I41" s="27" t="str">
        <f>IF(ISERROR(VLOOKUP(B41,[4]Gülle!$F$8:$L$1000,7,0)),"",(VLOOKUP(B41,[4]Gülle!$F$8:$L$1000,7,0)))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IF(ISERROR(VLOOKUP(B41,'[4]800m.'!$D$8:$F$986,3,0)),"",(VLOOKUP(B41,'[4]800m.'!$D$8:$H$986,3,0)))</f>
        <v/>
      </c>
      <c r="M41" s="50" t="str">
        <f>IF(ISERROR(VLOOKUP(B41,'[4]800m.'!$D$8:$G$986,4,0)),"",(VLOOKUP(B41,'[4]800m.'!$D$8:$G$986,4,0)))</f>
        <v/>
      </c>
      <c r="N41" s="62" t="str">
        <f>IF(ISERROR(VLOOKUP(B41,'[4]80m.'!$E$8:$F$1000,2,0)),"",(VLOOKUP(B41,'[4]80m.'!$E$8:$H$1000,2,0)))</f>
        <v/>
      </c>
      <c r="O41" s="22" t="str">
        <f>IF(ISERROR(VLOOKUP(B41,'[4]80m.'!$E$8:$G$1000,3,0)),"",(VLOOKUP(B41,'[4]80m.'!$E$8:$G$1000,3,0)))</f>
        <v/>
      </c>
      <c r="P41" s="48">
        <f t="shared" si="1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60"/>
      <c r="C42" s="60"/>
      <c r="D42" s="47" t="str">
        <f>IF(ISERROR(VLOOKUP(B42,'[4]60m.'!$E$8:$F$1012,2,0)),"",(VLOOKUP(B42,'[4]60m.'!$E$8:$H$1012,2,0)))</f>
        <v/>
      </c>
      <c r="E42" s="27" t="str">
        <f>IF(ISERROR(VLOOKUP(B42,'[4]60m.'!$E$8:$G$1012,3,0)),"",(VLOOKUP(B42,'[4]60m.'!$E$8:$G$1012,3,0)))</f>
        <v/>
      </c>
      <c r="F42" s="53" t="str">
        <f>IF(ISERROR(VLOOKUP(B42,[4]Uzun!$F$8:$K$998,6,0)),"",(VLOOKUP(B42,[4]Uzun!$F$8:$K$998,6,0)))</f>
        <v/>
      </c>
      <c r="G42" s="22" t="str">
        <f>IF(ISERROR(VLOOKUP(B42,[4]Uzun!$F$8:$L$998,7,0)),"",(VLOOKUP(B42,[4]Uzun!$F$8:$L$998,7,0)))</f>
        <v/>
      </c>
      <c r="H42" s="28" t="str">
        <f>IF(ISERROR(VLOOKUP(B42,[4]Gülle!$F$8:$K$1000,6,0)),"",(VLOOKUP(B42,[4]Gülle!$F$8:$K$1000,6,0)))</f>
        <v/>
      </c>
      <c r="I42" s="27" t="str">
        <f>IF(ISERROR(VLOOKUP(B42,[4]Gülle!$F$8:$L$1000,7,0)),"",(VLOOKUP(B42,[4]Gülle!$F$8:$L$1000,7,0)))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IF(ISERROR(VLOOKUP(B42,'[4]800m.'!$D$8:$F$986,3,0)),"",(VLOOKUP(B42,'[4]800m.'!$D$8:$H$986,3,0)))</f>
        <v/>
      </c>
      <c r="M42" s="50" t="str">
        <f>IF(ISERROR(VLOOKUP(B42,'[4]800m.'!$D$8:$G$986,4,0)),"",(VLOOKUP(B42,'[4]800m.'!$D$8:$G$986,4,0)))</f>
        <v/>
      </c>
      <c r="N42" s="62" t="str">
        <f>IF(ISERROR(VLOOKUP(B42,'[4]80m.'!$E$8:$F$1000,2,0)),"",(VLOOKUP(B42,'[4]80m.'!$E$8:$H$1000,2,0)))</f>
        <v/>
      </c>
      <c r="O42" s="22" t="str">
        <f>IF(ISERROR(VLOOKUP(B42,'[4]80m.'!$E$8:$G$1000,3,0)),"",(VLOOKUP(B42,'[4]80m.'!$E$8:$G$1000,3,0)))</f>
        <v/>
      </c>
      <c r="P42" s="48">
        <f t="shared" si="1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60"/>
      <c r="C43" s="60"/>
      <c r="D43" s="47" t="str">
        <f>IF(ISERROR(VLOOKUP(B43,'[4]60m.'!$E$8:$F$1012,2,0)),"",(VLOOKUP(B43,'[4]60m.'!$E$8:$H$1012,2,0)))</f>
        <v/>
      </c>
      <c r="E43" s="27" t="str">
        <f>IF(ISERROR(VLOOKUP(B43,'[4]60m.'!$E$8:$G$1012,3,0)),"",(VLOOKUP(B43,'[4]60m.'!$E$8:$G$1012,3,0)))</f>
        <v/>
      </c>
      <c r="F43" s="53" t="str">
        <f>IF(ISERROR(VLOOKUP(B43,[4]Uzun!$F$8:$K$998,6,0)),"",(VLOOKUP(B43,[4]Uzun!$F$8:$K$998,6,0)))</f>
        <v/>
      </c>
      <c r="G43" s="22" t="str">
        <f>IF(ISERROR(VLOOKUP(B43,[4]Uzun!$F$8:$L$998,7,0)),"",(VLOOKUP(B43,[4]Uzun!$F$8:$L$998,7,0)))</f>
        <v/>
      </c>
      <c r="H43" s="28" t="str">
        <f>IF(ISERROR(VLOOKUP(B43,[4]Gülle!$F$8:$K$1000,6,0)),"",(VLOOKUP(B43,[4]Gülle!$F$8:$K$1000,6,0)))</f>
        <v/>
      </c>
      <c r="I43" s="27" t="str">
        <f>IF(ISERROR(VLOOKUP(B43,[4]Gülle!$F$8:$L$1000,7,0)),"",(VLOOKUP(B43,[4]Gülle!$F$8:$L$1000,7,0)))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IF(ISERROR(VLOOKUP(B43,'[4]800m.'!$D$8:$F$986,3,0)),"",(VLOOKUP(B43,'[4]800m.'!$D$8:$H$986,3,0)))</f>
        <v/>
      </c>
      <c r="M43" s="50" t="str">
        <f>IF(ISERROR(VLOOKUP(B43,'[4]800m.'!$D$8:$G$986,4,0)),"",(VLOOKUP(B43,'[4]800m.'!$D$8:$G$986,4,0)))</f>
        <v/>
      </c>
      <c r="N43" s="62" t="str">
        <f>IF(ISERROR(VLOOKUP(B43,'[4]80m.'!$E$8:$F$1000,2,0)),"",(VLOOKUP(B43,'[4]80m.'!$E$8:$H$1000,2,0)))</f>
        <v/>
      </c>
      <c r="O43" s="22" t="str">
        <f>IF(ISERROR(VLOOKUP(B43,'[4]80m.'!$E$8:$G$1000,3,0)),"",(VLOOKUP(B43,'[4]80m.'!$E$8:$G$1000,3,0)))</f>
        <v/>
      </c>
      <c r="P43" s="48">
        <f t="shared" si="1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60"/>
      <c r="C44" s="60"/>
      <c r="D44" s="47" t="str">
        <f>IF(ISERROR(VLOOKUP(B44,'[4]60m.'!$E$8:$F$1012,2,0)),"",(VLOOKUP(B44,'[4]60m.'!$E$8:$H$1012,2,0)))</f>
        <v/>
      </c>
      <c r="E44" s="27" t="str">
        <f>IF(ISERROR(VLOOKUP(B44,'[4]60m.'!$E$8:$G$1012,3,0)),"",(VLOOKUP(B44,'[4]60m.'!$E$8:$G$1012,3,0)))</f>
        <v/>
      </c>
      <c r="F44" s="53" t="str">
        <f>IF(ISERROR(VLOOKUP(B44,[4]Uzun!$F$8:$K$998,6,0)),"",(VLOOKUP(B44,[4]Uzun!$F$8:$K$998,6,0)))</f>
        <v/>
      </c>
      <c r="G44" s="22" t="str">
        <f>IF(ISERROR(VLOOKUP(B44,[4]Uzun!$F$8:$L$998,7,0)),"",(VLOOKUP(B44,[4]Uzun!$F$8:$L$998,7,0)))</f>
        <v/>
      </c>
      <c r="H44" s="28" t="str">
        <f>IF(ISERROR(VLOOKUP(B44,[4]Gülle!$F$8:$K$1000,6,0)),"",(VLOOKUP(B44,[4]Gülle!$F$8:$K$1000,6,0)))</f>
        <v/>
      </c>
      <c r="I44" s="27" t="str">
        <f>IF(ISERROR(VLOOKUP(B44,[4]Gülle!$F$8:$L$1000,7,0)),"",(VLOOKUP(B44,[4]Gülle!$F$8:$L$1000,7,0)))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IF(ISERROR(VLOOKUP(B44,'[4]800m.'!$D$8:$F$986,3,0)),"",(VLOOKUP(B44,'[4]800m.'!$D$8:$H$986,3,0)))</f>
        <v/>
      </c>
      <c r="M44" s="50" t="str">
        <f>IF(ISERROR(VLOOKUP(B44,'[4]800m.'!$D$8:$G$986,4,0)),"",(VLOOKUP(B44,'[4]800m.'!$D$8:$G$986,4,0)))</f>
        <v/>
      </c>
      <c r="N44" s="62" t="str">
        <f>IF(ISERROR(VLOOKUP(B44,'[4]80m.'!$E$8:$F$1000,2,0)),"",(VLOOKUP(B44,'[4]80m.'!$E$8:$H$1000,2,0)))</f>
        <v/>
      </c>
      <c r="O44" s="22" t="str">
        <f>IF(ISERROR(VLOOKUP(B44,'[4]80m.'!$E$8:$G$1000,3,0)),"",(VLOOKUP(B44,'[4]80m.'!$E$8:$G$1000,3,0)))</f>
        <v/>
      </c>
      <c r="P44" s="48">
        <f t="shared" si="1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60"/>
      <c r="C45" s="60"/>
      <c r="D45" s="47" t="str">
        <f>IF(ISERROR(VLOOKUP(B45,'[4]60m.'!$E$8:$F$1012,2,0)),"",(VLOOKUP(B45,'[4]60m.'!$E$8:$H$1012,2,0)))</f>
        <v/>
      </c>
      <c r="E45" s="27" t="str">
        <f>IF(ISERROR(VLOOKUP(B45,'[4]60m.'!$E$8:$G$1012,3,0)),"",(VLOOKUP(B45,'[4]60m.'!$E$8:$G$1012,3,0)))</f>
        <v/>
      </c>
      <c r="F45" s="53" t="str">
        <f>IF(ISERROR(VLOOKUP(B45,[4]Uzun!$F$8:$K$998,6,0)),"",(VLOOKUP(B45,[4]Uzun!$F$8:$K$998,6,0)))</f>
        <v/>
      </c>
      <c r="G45" s="22" t="str">
        <f>IF(ISERROR(VLOOKUP(B45,[4]Uzun!$F$8:$L$998,7,0)),"",(VLOOKUP(B45,[4]Uzun!$F$8:$L$998,7,0)))</f>
        <v/>
      </c>
      <c r="H45" s="28" t="str">
        <f>IF(ISERROR(VLOOKUP(B45,[4]Gülle!$F$8:$K$1000,6,0)),"",(VLOOKUP(B45,[4]Gülle!$F$8:$K$1000,6,0)))</f>
        <v/>
      </c>
      <c r="I45" s="27" t="str">
        <f>IF(ISERROR(VLOOKUP(B45,[4]Gülle!$F$8:$L$1000,7,0)),"",(VLOOKUP(B45,[4]Gülle!$F$8:$L$1000,7,0)))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IF(ISERROR(VLOOKUP(B45,'[4]800m.'!$D$8:$F$986,3,0)),"",(VLOOKUP(B45,'[4]800m.'!$D$8:$H$986,3,0)))</f>
        <v/>
      </c>
      <c r="M45" s="50" t="str">
        <f>IF(ISERROR(VLOOKUP(B45,'[4]800m.'!$D$8:$G$986,4,0)),"",(VLOOKUP(B45,'[4]800m.'!$D$8:$G$986,4,0)))</f>
        <v/>
      </c>
      <c r="N45" s="62" t="str">
        <f>IF(ISERROR(VLOOKUP(B45,'[4]80m.'!$E$8:$F$1000,2,0)),"",(VLOOKUP(B45,'[4]80m.'!$E$8:$H$1000,2,0)))</f>
        <v/>
      </c>
      <c r="O45" s="22" t="str">
        <f>IF(ISERROR(VLOOKUP(B45,'[4]80m.'!$E$8:$G$1000,3,0)),"",(VLOOKUP(B45,'[4]80m.'!$E$8:$G$1000,3,0)))</f>
        <v/>
      </c>
      <c r="P45" s="48">
        <f t="shared" si="1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60"/>
      <c r="C46" s="60"/>
      <c r="D46" s="47" t="str">
        <f>IF(ISERROR(VLOOKUP(B46,'[4]60m.'!$E$8:$F$1012,2,0)),"",(VLOOKUP(B46,'[4]60m.'!$E$8:$H$1012,2,0)))</f>
        <v/>
      </c>
      <c r="E46" s="27" t="str">
        <f>IF(ISERROR(VLOOKUP(B46,'[4]60m.'!$E$8:$G$1012,3,0)),"",(VLOOKUP(B46,'[4]60m.'!$E$8:$G$1012,3,0)))</f>
        <v/>
      </c>
      <c r="F46" s="53" t="str">
        <f>IF(ISERROR(VLOOKUP(B46,[4]Uzun!$F$8:$K$998,6,0)),"",(VLOOKUP(B46,[4]Uzun!$F$8:$K$998,6,0)))</f>
        <v/>
      </c>
      <c r="G46" s="22" t="str">
        <f>IF(ISERROR(VLOOKUP(B46,[4]Uzun!$F$8:$L$998,7,0)),"",(VLOOKUP(B46,[4]Uzun!$F$8:$L$998,7,0)))</f>
        <v/>
      </c>
      <c r="H46" s="28" t="str">
        <f>IF(ISERROR(VLOOKUP(B46,[4]Gülle!$F$8:$K$1000,6,0)),"",(VLOOKUP(B46,[4]Gülle!$F$8:$K$1000,6,0)))</f>
        <v/>
      </c>
      <c r="I46" s="27" t="str">
        <f>IF(ISERROR(VLOOKUP(B46,[4]Gülle!$F$8:$L$1000,7,0)),"",(VLOOKUP(B46,[4]Gülle!$F$8:$L$1000,7,0)))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IF(ISERROR(VLOOKUP(B46,'[4]800m.'!$D$8:$F$986,3,0)),"",(VLOOKUP(B46,'[4]800m.'!$D$8:$H$986,3,0)))</f>
        <v/>
      </c>
      <c r="M46" s="50" t="str">
        <f>IF(ISERROR(VLOOKUP(B46,'[4]800m.'!$D$8:$G$986,4,0)),"",(VLOOKUP(B46,'[4]800m.'!$D$8:$G$986,4,0)))</f>
        <v/>
      </c>
      <c r="N46" s="62" t="str">
        <f>IF(ISERROR(VLOOKUP(B46,'[4]80m.'!$E$8:$F$1000,2,0)),"",(VLOOKUP(B46,'[4]80m.'!$E$8:$H$1000,2,0)))</f>
        <v/>
      </c>
      <c r="O46" s="22" t="str">
        <f>IF(ISERROR(VLOOKUP(B46,'[4]80m.'!$E$8:$G$1000,3,0)),"",(VLOOKUP(B46,'[4]80m.'!$E$8:$G$1000,3,0)))</f>
        <v/>
      </c>
      <c r="P46" s="48">
        <f t="shared" si="1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59"/>
      <c r="C47" s="59"/>
      <c r="D47" s="47" t="str">
        <f>IF(ISERROR(VLOOKUP(B47,'[4]60m.'!$E$8:$F$1012,2,0)),"",(VLOOKUP(B47,'[4]60m.'!$E$8:$H$1012,2,0)))</f>
        <v/>
      </c>
      <c r="E47" s="27" t="str">
        <f>IF(ISERROR(VLOOKUP(B47,'[4]60m.'!$E$8:$G$1012,3,0)),"",(VLOOKUP(B47,'[4]60m.'!$E$8:$G$1012,3,0)))</f>
        <v/>
      </c>
      <c r="F47" s="53" t="str">
        <f>IF(ISERROR(VLOOKUP(B47,[4]Uzun!$F$8:$K$998,6,0)),"",(VLOOKUP(B47,[4]Uzun!$F$8:$K$998,6,0)))</f>
        <v/>
      </c>
      <c r="G47" s="22" t="str">
        <f>IF(ISERROR(VLOOKUP(B47,[4]Uzun!$F$8:$L$998,7,0)),"",(VLOOKUP(B47,[4]Uzun!$F$8:$L$998,7,0)))</f>
        <v/>
      </c>
      <c r="H47" s="28" t="str">
        <f>IF(ISERROR(VLOOKUP(B47,[4]Gülle!$F$8:$K$1000,6,0)),"",(VLOOKUP(B47,[4]Gülle!$F$8:$K$1000,6,0)))</f>
        <v/>
      </c>
      <c r="I47" s="27" t="str">
        <f>IF(ISERROR(VLOOKUP(B47,[4]Gülle!$F$8:$L$1000,7,0)),"",(VLOOKUP(B47,[4]Gülle!$F$8:$L$1000,7,0)))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IF(ISERROR(VLOOKUP(B47,'[4]800m.'!$D$8:$F$986,3,0)),"",(VLOOKUP(B47,'[4]800m.'!$D$8:$H$986,3,0)))</f>
        <v/>
      </c>
      <c r="M47" s="50" t="str">
        <f>IF(ISERROR(VLOOKUP(B47,'[4]800m.'!$D$8:$G$986,4,0)),"",(VLOOKUP(B47,'[4]800m.'!$D$8:$G$986,4,0)))</f>
        <v/>
      </c>
      <c r="N47" s="62" t="str">
        <f>IF(ISERROR(VLOOKUP(B47,'[4]80m.'!$E$8:$F$1000,2,0)),"",(VLOOKUP(B47,'[4]80m.'!$E$8:$H$1000,2,0)))</f>
        <v/>
      </c>
      <c r="O47" s="22" t="str">
        <f>IF(ISERROR(VLOOKUP(B47,'[4]80m.'!$E$8:$G$1000,3,0)),"",(VLOOKUP(B47,'[4]80m.'!$E$8:$G$1000,3,0)))</f>
        <v/>
      </c>
      <c r="P47" s="48">
        <f t="shared" si="1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59"/>
      <c r="C48" s="59"/>
      <c r="D48" s="47" t="str">
        <f>IF(ISERROR(VLOOKUP(B48,'[4]60m.'!$E$8:$F$1012,2,0)),"",(VLOOKUP(B48,'[4]60m.'!$E$8:$H$1012,2,0)))</f>
        <v/>
      </c>
      <c r="E48" s="27" t="str">
        <f>IF(ISERROR(VLOOKUP(B48,'[4]60m.'!$E$8:$G$1012,3,0)),"",(VLOOKUP(B48,'[4]60m.'!$E$8:$G$1012,3,0)))</f>
        <v/>
      </c>
      <c r="F48" s="53" t="str">
        <f>IF(ISERROR(VLOOKUP(B48,[4]Uzun!$F$8:$K$998,6,0)),"",(VLOOKUP(B48,[4]Uzun!$F$8:$K$998,6,0)))</f>
        <v/>
      </c>
      <c r="G48" s="22" t="str">
        <f>IF(ISERROR(VLOOKUP(B48,[4]Uzun!$F$8:$L$998,7,0)),"",(VLOOKUP(B48,[4]Uzun!$F$8:$L$998,7,0)))</f>
        <v/>
      </c>
      <c r="H48" s="28" t="str">
        <f>IF(ISERROR(VLOOKUP(B48,[4]Gülle!$F$8:$K$1000,6,0)),"",(VLOOKUP(B48,[4]Gülle!$F$8:$K$1000,6,0)))</f>
        <v/>
      </c>
      <c r="I48" s="27" t="str">
        <f>IF(ISERROR(VLOOKUP(B48,[4]Gülle!$F$8:$L$1000,7,0)),"",(VLOOKUP(B48,[4]Gülle!$F$8:$L$1000,7,0)))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IF(ISERROR(VLOOKUP(B48,'[4]800m.'!$D$8:$F$986,3,0)),"",(VLOOKUP(B48,'[4]800m.'!$D$8:$H$986,3,0)))</f>
        <v/>
      </c>
      <c r="M48" s="50" t="str">
        <f>IF(ISERROR(VLOOKUP(B48,'[4]800m.'!$D$8:$G$986,4,0)),"",(VLOOKUP(B48,'[4]800m.'!$D$8:$G$986,4,0)))</f>
        <v/>
      </c>
      <c r="N48" s="62" t="str">
        <f>IF(ISERROR(VLOOKUP(B48,'[4]80m.'!$E$8:$F$1000,2,0)),"",(VLOOKUP(B48,'[4]80m.'!$E$8:$H$1000,2,0)))</f>
        <v/>
      </c>
      <c r="O48" s="22" t="str">
        <f>IF(ISERROR(VLOOKUP(B48,'[4]80m.'!$E$8:$G$1000,3,0)),"",(VLOOKUP(B48,'[4]80m.'!$E$8:$G$1000,3,0)))</f>
        <v/>
      </c>
      <c r="P48" s="48">
        <f t="shared" si="1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59"/>
      <c r="C49" s="59"/>
      <c r="D49" s="47" t="str">
        <f>IF(ISERROR(VLOOKUP(B49,'[4]60m.'!$E$8:$F$1012,2,0)),"",(VLOOKUP(B49,'[4]60m.'!$E$8:$H$1012,2,0)))</f>
        <v/>
      </c>
      <c r="E49" s="27" t="str">
        <f>IF(ISERROR(VLOOKUP(B49,'[4]60m.'!$E$8:$G$1012,3,0)),"",(VLOOKUP(B49,'[4]60m.'!$E$8:$G$1012,3,0)))</f>
        <v/>
      </c>
      <c r="F49" s="53" t="str">
        <f>IF(ISERROR(VLOOKUP(B49,[4]Uzun!$F$8:$K$998,6,0)),"",(VLOOKUP(B49,[4]Uzun!$F$8:$K$998,6,0)))</f>
        <v/>
      </c>
      <c r="G49" s="22" t="str">
        <f>IF(ISERROR(VLOOKUP(B49,[4]Uzun!$F$8:$L$998,7,0)),"",(VLOOKUP(B49,[4]Uzun!$F$8:$L$998,7,0)))</f>
        <v/>
      </c>
      <c r="H49" s="28" t="str">
        <f>IF(ISERROR(VLOOKUP(B49,[4]Gülle!$F$8:$K$1000,6,0)),"",(VLOOKUP(B49,[4]Gülle!$F$8:$K$1000,6,0)))</f>
        <v/>
      </c>
      <c r="I49" s="27" t="str">
        <f>IF(ISERROR(VLOOKUP(B49,[4]Gülle!$F$8:$L$1000,7,0)),"",(VLOOKUP(B49,[4]Gülle!$F$8:$L$1000,7,0)))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IF(ISERROR(VLOOKUP(B49,'[4]800m.'!$D$8:$F$986,3,0)),"",(VLOOKUP(B49,'[4]800m.'!$D$8:$H$986,3,0)))</f>
        <v/>
      </c>
      <c r="M49" s="50" t="str">
        <f>IF(ISERROR(VLOOKUP(B49,'[4]800m.'!$D$8:$G$986,4,0)),"",(VLOOKUP(B49,'[4]800m.'!$D$8:$G$986,4,0)))</f>
        <v/>
      </c>
      <c r="N49" s="62" t="str">
        <f>IF(ISERROR(VLOOKUP(B49,'[4]80m.'!$E$8:$F$1000,2,0)),"",(VLOOKUP(B49,'[4]80m.'!$E$8:$H$1000,2,0)))</f>
        <v/>
      </c>
      <c r="O49" s="22" t="str">
        <f>IF(ISERROR(VLOOKUP(B49,'[4]80m.'!$E$8:$G$1000,3,0)),"",(VLOOKUP(B49,'[4]80m.'!$E$8:$G$1000,3,0)))</f>
        <v/>
      </c>
      <c r="P49" s="48">
        <f t="shared" si="1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59"/>
      <c r="C50" s="59"/>
      <c r="D50" s="47" t="str">
        <f>IF(ISERROR(VLOOKUP(B50,'[4]60m.'!$E$8:$F$1012,2,0)),"",(VLOOKUP(B50,'[4]60m.'!$E$8:$H$1012,2,0)))</f>
        <v/>
      </c>
      <c r="E50" s="27" t="str">
        <f>IF(ISERROR(VLOOKUP(B50,'[4]60m.'!$E$8:$G$1012,3,0)),"",(VLOOKUP(B50,'[4]60m.'!$E$8:$G$1012,3,0)))</f>
        <v/>
      </c>
      <c r="F50" s="53" t="str">
        <f>IF(ISERROR(VLOOKUP(B50,[4]Uzun!$F$8:$K$998,6,0)),"",(VLOOKUP(B50,[4]Uzun!$F$8:$K$998,6,0)))</f>
        <v/>
      </c>
      <c r="G50" s="22" t="str">
        <f>IF(ISERROR(VLOOKUP(B50,[4]Uzun!$F$8:$L$998,7,0)),"",(VLOOKUP(B50,[4]Uzun!$F$8:$L$998,7,0)))</f>
        <v/>
      </c>
      <c r="H50" s="28" t="str">
        <f>IF(ISERROR(VLOOKUP(B50,[4]Gülle!$F$8:$K$1000,6,0)),"",(VLOOKUP(B50,[4]Gülle!$F$8:$K$1000,6,0)))</f>
        <v/>
      </c>
      <c r="I50" s="27" t="str">
        <f>IF(ISERROR(VLOOKUP(B50,[4]Gülle!$F$8:$L$1000,7,0)),"",(VLOOKUP(B50,[4]Gülle!$F$8:$L$1000,7,0)))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IF(ISERROR(VLOOKUP(B50,'[4]800m.'!$D$8:$F$986,3,0)),"",(VLOOKUP(B50,'[4]800m.'!$D$8:$H$986,3,0)))</f>
        <v/>
      </c>
      <c r="M50" s="50" t="str">
        <f>IF(ISERROR(VLOOKUP(B50,'[4]800m.'!$D$8:$G$986,4,0)),"",(VLOOKUP(B50,'[4]800m.'!$D$8:$G$986,4,0)))</f>
        <v/>
      </c>
      <c r="N50" s="62" t="str">
        <f>IF(ISERROR(VLOOKUP(B50,'[4]80m.'!$E$8:$F$1000,2,0)),"",(VLOOKUP(B50,'[4]80m.'!$E$8:$H$1000,2,0)))</f>
        <v/>
      </c>
      <c r="O50" s="22" t="str">
        <f>IF(ISERROR(VLOOKUP(B50,'[4]80m.'!$E$8:$G$1000,3,0)),"",(VLOOKUP(B50,'[4]80m.'!$E$8:$G$1000,3,0)))</f>
        <v/>
      </c>
      <c r="P50" s="48">
        <f t="shared" si="1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59"/>
      <c r="C51" s="59"/>
      <c r="D51" s="47" t="str">
        <f>IF(ISERROR(VLOOKUP(B51,'[4]60m.'!$E$8:$F$1012,2,0)),"",(VLOOKUP(B51,'[4]60m.'!$E$8:$H$1012,2,0)))</f>
        <v/>
      </c>
      <c r="E51" s="27" t="str">
        <f>IF(ISERROR(VLOOKUP(B51,'[4]60m.'!$E$8:$G$1012,3,0)),"",(VLOOKUP(B51,'[4]60m.'!$E$8:$G$1012,3,0)))</f>
        <v/>
      </c>
      <c r="F51" s="53" t="str">
        <f>IF(ISERROR(VLOOKUP(B51,[4]Uzun!$F$8:$K$998,6,0)),"",(VLOOKUP(B51,[4]Uzun!$F$8:$K$998,6,0)))</f>
        <v/>
      </c>
      <c r="G51" s="22" t="str">
        <f>IF(ISERROR(VLOOKUP(B51,[4]Uzun!$F$8:$L$998,7,0)),"",(VLOOKUP(B51,[4]Uzun!$F$8:$L$998,7,0)))</f>
        <v/>
      </c>
      <c r="H51" s="28" t="str">
        <f>IF(ISERROR(VLOOKUP(B51,[4]Gülle!$F$8:$K$1000,6,0)),"",(VLOOKUP(B51,[4]Gülle!$F$8:$K$1000,6,0)))</f>
        <v/>
      </c>
      <c r="I51" s="27" t="str">
        <f>IF(ISERROR(VLOOKUP(B51,[4]Gülle!$F$8:$L$1000,7,0)),"",(VLOOKUP(B51,[4]Gülle!$F$8:$L$1000,7,0)))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IF(ISERROR(VLOOKUP(B51,'[4]800m.'!$D$8:$F$986,3,0)),"",(VLOOKUP(B51,'[4]800m.'!$D$8:$H$986,3,0)))</f>
        <v/>
      </c>
      <c r="M51" s="50" t="str">
        <f>IF(ISERROR(VLOOKUP(B51,'[4]800m.'!$D$8:$G$986,4,0)),"",(VLOOKUP(B51,'[4]800m.'!$D$8:$G$986,4,0)))</f>
        <v/>
      </c>
      <c r="N51" s="62" t="str">
        <f>IF(ISERROR(VLOOKUP(B51,'[4]80m.'!$E$8:$F$1000,2,0)),"",(VLOOKUP(B51,'[4]80m.'!$E$8:$H$1000,2,0)))</f>
        <v/>
      </c>
      <c r="O51" s="22" t="str">
        <f>IF(ISERROR(VLOOKUP(B51,'[4]80m.'!$E$8:$G$1000,3,0)),"",(VLOOKUP(B51,'[4]80m.'!$E$8:$G$1000,3,0)))</f>
        <v/>
      </c>
      <c r="P51" s="48">
        <f t="shared" si="1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59"/>
      <c r="C52" s="59"/>
      <c r="D52" s="47" t="str">
        <f>IF(ISERROR(VLOOKUP(B52,'[4]60m.'!$E$8:$F$1012,2,0)),"",(VLOOKUP(B52,'[4]60m.'!$E$8:$H$1012,2,0)))</f>
        <v/>
      </c>
      <c r="E52" s="27" t="str">
        <f>IF(ISERROR(VLOOKUP(B52,'[4]60m.'!$E$8:$G$1012,3,0)),"",(VLOOKUP(B52,'[4]60m.'!$E$8:$G$1012,3,0)))</f>
        <v/>
      </c>
      <c r="F52" s="53" t="str">
        <f>IF(ISERROR(VLOOKUP(B52,[4]Uzun!$F$8:$K$998,6,0)),"",(VLOOKUP(B52,[4]Uzun!$F$8:$K$998,6,0)))</f>
        <v/>
      </c>
      <c r="G52" s="22" t="str">
        <f>IF(ISERROR(VLOOKUP(B52,[4]Uzun!$F$8:$L$998,7,0)),"",(VLOOKUP(B52,[4]Uzun!$F$8:$L$998,7,0)))</f>
        <v/>
      </c>
      <c r="H52" s="28" t="str">
        <f>IF(ISERROR(VLOOKUP(B52,[4]Gülle!$F$8:$K$1000,6,0)),"",(VLOOKUP(B52,[4]Gülle!$F$8:$K$1000,6,0)))</f>
        <v/>
      </c>
      <c r="I52" s="27" t="str">
        <f>IF(ISERROR(VLOOKUP(B52,[4]Gülle!$F$8:$L$1000,7,0)),"",(VLOOKUP(B52,[4]Gülle!$F$8:$L$1000,7,0)))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IF(ISERROR(VLOOKUP(B52,'[4]800m.'!$D$8:$F$986,3,0)),"",(VLOOKUP(B52,'[4]800m.'!$D$8:$H$986,3,0)))</f>
        <v/>
      </c>
      <c r="M52" s="50" t="str">
        <f>IF(ISERROR(VLOOKUP(B52,'[4]800m.'!$D$8:$G$986,4,0)),"",(VLOOKUP(B52,'[4]800m.'!$D$8:$G$986,4,0)))</f>
        <v/>
      </c>
      <c r="N52" s="62" t="str">
        <f>IF(ISERROR(VLOOKUP(B52,'[4]80m.'!$E$8:$F$1000,2,0)),"",(VLOOKUP(B52,'[4]80m.'!$E$8:$H$1000,2,0)))</f>
        <v/>
      </c>
      <c r="O52" s="22" t="str">
        <f>IF(ISERROR(VLOOKUP(B52,'[4]80m.'!$E$8:$G$1000,3,0)),"",(VLOOKUP(B52,'[4]80m.'!$E$8:$G$1000,3,0)))</f>
        <v/>
      </c>
      <c r="P52" s="48">
        <f t="shared" si="1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59"/>
      <c r="C53" s="59"/>
      <c r="D53" s="47" t="str">
        <f>IF(ISERROR(VLOOKUP(B53,'[4]60m.'!$E$8:$F$1012,2,0)),"",(VLOOKUP(B53,'[4]60m.'!$E$8:$H$1012,2,0)))</f>
        <v/>
      </c>
      <c r="E53" s="27" t="str">
        <f>IF(ISERROR(VLOOKUP(B53,'[4]60m.'!$E$8:$G$1012,3,0)),"",(VLOOKUP(B53,'[4]60m.'!$E$8:$G$1012,3,0)))</f>
        <v/>
      </c>
      <c r="F53" s="53" t="str">
        <f>IF(ISERROR(VLOOKUP(B53,[4]Uzun!$F$8:$K$998,6,0)),"",(VLOOKUP(B53,[4]Uzun!$F$8:$K$998,6,0)))</f>
        <v/>
      </c>
      <c r="G53" s="22" t="str">
        <f>IF(ISERROR(VLOOKUP(B53,[4]Uzun!$F$8:$L$998,7,0)),"",(VLOOKUP(B53,[4]Uzun!$F$8:$L$998,7,0)))</f>
        <v/>
      </c>
      <c r="H53" s="28" t="str">
        <f>IF(ISERROR(VLOOKUP(B53,[4]Gülle!$F$8:$K$1000,6,0)),"",(VLOOKUP(B53,[4]Gülle!$F$8:$K$1000,6,0)))</f>
        <v/>
      </c>
      <c r="I53" s="27" t="str">
        <f>IF(ISERROR(VLOOKUP(B53,[4]Gülle!$F$8:$L$1000,7,0)),"",(VLOOKUP(B53,[4]Gülle!$F$8:$L$1000,7,0)))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IF(ISERROR(VLOOKUP(B53,'[4]800m.'!$D$8:$F$986,3,0)),"",(VLOOKUP(B53,'[4]800m.'!$D$8:$H$986,3,0)))</f>
        <v/>
      </c>
      <c r="M53" s="50" t="str">
        <f>IF(ISERROR(VLOOKUP(B53,'[4]800m.'!$D$8:$G$986,4,0)),"",(VLOOKUP(B53,'[4]800m.'!$D$8:$G$986,4,0)))</f>
        <v/>
      </c>
      <c r="N53" s="62" t="str">
        <f>IF(ISERROR(VLOOKUP(B53,'[4]80m.'!$E$8:$F$1000,2,0)),"",(VLOOKUP(B53,'[4]80m.'!$E$8:$H$1000,2,0)))</f>
        <v/>
      </c>
      <c r="O53" s="22" t="str">
        <f>IF(ISERROR(VLOOKUP(B53,'[4]80m.'!$E$8:$G$1000,3,0)),"",(VLOOKUP(B53,'[4]80m.'!$E$8:$G$1000,3,0)))</f>
        <v/>
      </c>
      <c r="P53" s="48">
        <f t="shared" si="1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59"/>
      <c r="C54" s="59"/>
      <c r="D54" s="47" t="str">
        <f>IF(ISERROR(VLOOKUP(B54,'[4]60m.'!$E$8:$F$1012,2,0)),"",(VLOOKUP(B54,'[4]60m.'!$E$8:$H$1012,2,0)))</f>
        <v/>
      </c>
      <c r="E54" s="27" t="str">
        <f>IF(ISERROR(VLOOKUP(B54,'[4]60m.'!$E$8:$G$1012,3,0)),"",(VLOOKUP(B54,'[4]60m.'!$E$8:$G$1012,3,0)))</f>
        <v/>
      </c>
      <c r="F54" s="53" t="str">
        <f>IF(ISERROR(VLOOKUP(B54,[4]Uzun!$F$8:$K$998,6,0)),"",(VLOOKUP(B54,[4]Uzun!$F$8:$K$998,6,0)))</f>
        <v/>
      </c>
      <c r="G54" s="22" t="str">
        <f>IF(ISERROR(VLOOKUP(B54,[4]Uzun!$F$8:$L$998,7,0)),"",(VLOOKUP(B54,[4]Uzun!$F$8:$L$998,7,0)))</f>
        <v/>
      </c>
      <c r="H54" s="28" t="str">
        <f>IF(ISERROR(VLOOKUP(B54,[4]Gülle!$F$8:$K$1000,6,0)),"",(VLOOKUP(B54,[4]Gülle!$F$8:$K$1000,6,0)))</f>
        <v/>
      </c>
      <c r="I54" s="27" t="str">
        <f>IF(ISERROR(VLOOKUP(B54,[4]Gülle!$F$8:$L$1000,7,0)),"",(VLOOKUP(B54,[4]Gülle!$F$8:$L$1000,7,0)))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IF(ISERROR(VLOOKUP(B54,'[4]800m.'!$D$8:$F$986,3,0)),"",(VLOOKUP(B54,'[4]800m.'!$D$8:$H$986,3,0)))</f>
        <v/>
      </c>
      <c r="M54" s="50" t="str">
        <f>IF(ISERROR(VLOOKUP(B54,'[4]800m.'!$D$8:$G$986,4,0)),"",(VLOOKUP(B54,'[4]800m.'!$D$8:$G$986,4,0)))</f>
        <v/>
      </c>
      <c r="N54" s="62" t="str">
        <f>IF(ISERROR(VLOOKUP(B54,'[4]80m.'!$E$8:$F$1000,2,0)),"",(VLOOKUP(B54,'[4]80m.'!$E$8:$H$1000,2,0)))</f>
        <v/>
      </c>
      <c r="O54" s="22" t="str">
        <f>IF(ISERROR(VLOOKUP(B54,'[4]80m.'!$E$8:$G$1000,3,0)),"",(VLOOKUP(B54,'[4]80m.'!$E$8:$G$1000,3,0)))</f>
        <v/>
      </c>
      <c r="P54" s="48">
        <f t="shared" si="1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59"/>
      <c r="C55" s="59"/>
      <c r="D55" s="47" t="str">
        <f>IF(ISERROR(VLOOKUP(B55,'[4]60m.'!$E$8:$F$1012,2,0)),"",(VLOOKUP(B55,'[4]60m.'!$E$8:$H$1012,2,0)))</f>
        <v/>
      </c>
      <c r="E55" s="27" t="str">
        <f>IF(ISERROR(VLOOKUP(B55,'[4]60m.'!$E$8:$G$1012,3,0)),"",(VLOOKUP(B55,'[4]60m.'!$E$8:$G$1012,3,0)))</f>
        <v/>
      </c>
      <c r="F55" s="53" t="str">
        <f>IF(ISERROR(VLOOKUP(B55,[4]Uzun!$F$8:$K$998,6,0)),"",(VLOOKUP(B55,[4]Uzun!$F$8:$K$998,6,0)))</f>
        <v/>
      </c>
      <c r="G55" s="22" t="str">
        <f>IF(ISERROR(VLOOKUP(B55,[4]Uzun!$F$8:$L$998,7,0)),"",(VLOOKUP(B55,[4]Uzun!$F$8:$L$998,7,0)))</f>
        <v/>
      </c>
      <c r="H55" s="28" t="str">
        <f>IF(ISERROR(VLOOKUP(B55,[4]Gülle!$F$8:$K$1000,6,0)),"",(VLOOKUP(B55,[4]Gülle!$F$8:$K$1000,6,0)))</f>
        <v/>
      </c>
      <c r="I55" s="27" t="str">
        <f>IF(ISERROR(VLOOKUP(B55,[4]Gülle!$F$8:$L$1000,7,0)),"",(VLOOKUP(B55,[4]Gülle!$F$8:$L$1000,7,0)))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IF(ISERROR(VLOOKUP(B55,'[4]800m.'!$D$8:$F$986,3,0)),"",(VLOOKUP(B55,'[4]800m.'!$D$8:$H$986,3,0)))</f>
        <v/>
      </c>
      <c r="M55" s="50" t="str">
        <f>IF(ISERROR(VLOOKUP(B55,'[4]800m.'!$D$8:$G$986,4,0)),"",(VLOOKUP(B55,'[4]800m.'!$D$8:$G$986,4,0)))</f>
        <v/>
      </c>
      <c r="N55" s="62" t="str">
        <f>IF(ISERROR(VLOOKUP(B55,'[4]80m.'!$E$8:$F$1000,2,0)),"",(VLOOKUP(B55,'[4]80m.'!$E$8:$H$1000,2,0)))</f>
        <v/>
      </c>
      <c r="O55" s="22" t="str">
        <f>IF(ISERROR(VLOOKUP(B55,'[4]80m.'!$E$8:$G$1000,3,0)),"",(VLOOKUP(B55,'[4]80m.'!$E$8:$G$1000,3,0)))</f>
        <v/>
      </c>
      <c r="P55" s="48">
        <f t="shared" si="1"/>
        <v>0</v>
      </c>
      <c r="Q55" s="54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59"/>
      <c r="C56" s="59"/>
      <c r="D56" s="47" t="str">
        <f>IF(ISERROR(VLOOKUP(B56,'[4]60m.'!$E$8:$F$1012,2,0)),"",(VLOOKUP(B56,'[4]60m.'!$E$8:$H$1012,2,0)))</f>
        <v/>
      </c>
      <c r="E56" s="27" t="str">
        <f>IF(ISERROR(VLOOKUP(B56,'[4]60m.'!$E$8:$G$1012,3,0)),"",(VLOOKUP(B56,'[4]60m.'!$E$8:$G$1012,3,0)))</f>
        <v/>
      </c>
      <c r="F56" s="53" t="str">
        <f>IF(ISERROR(VLOOKUP(B56,[4]Uzun!$F$8:$K$998,6,0)),"",(VLOOKUP(B56,[4]Uzun!$F$8:$K$998,6,0)))</f>
        <v/>
      </c>
      <c r="G56" s="22" t="str">
        <f>IF(ISERROR(VLOOKUP(B56,[4]Uzun!$F$8:$L$998,7,0)),"",(VLOOKUP(B56,[4]Uzun!$F$8:$L$998,7,0)))</f>
        <v/>
      </c>
      <c r="H56" s="28" t="str">
        <f>IF(ISERROR(VLOOKUP(B56,[4]Gülle!$F$8:$K$1000,6,0)),"",(VLOOKUP(B56,[4]Gülle!$F$8:$K$1000,6,0)))</f>
        <v/>
      </c>
      <c r="I56" s="27" t="str">
        <f>IF(ISERROR(VLOOKUP(B56,[4]Gülle!$F$8:$L$1000,7,0)),"",(VLOOKUP(B56,[4]Gülle!$F$8:$L$1000,7,0)))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IF(ISERROR(VLOOKUP(B56,'[4]800m.'!$D$8:$F$986,3,0)),"",(VLOOKUP(B56,'[4]800m.'!$D$8:$H$986,3,0)))</f>
        <v/>
      </c>
      <c r="M56" s="50" t="str">
        <f>IF(ISERROR(VLOOKUP(B56,'[4]800m.'!$D$8:$G$986,4,0)),"",(VLOOKUP(B56,'[4]800m.'!$D$8:$G$986,4,0)))</f>
        <v/>
      </c>
      <c r="N56" s="62" t="str">
        <f>IF(ISERROR(VLOOKUP(B56,'[4]80m.'!$E$8:$F$1000,2,0)),"",(VLOOKUP(B56,'[4]80m.'!$E$8:$H$1000,2,0)))</f>
        <v/>
      </c>
      <c r="O56" s="22" t="str">
        <f>IF(ISERROR(VLOOKUP(B56,'[4]80m.'!$E$8:$G$1000,3,0)),"",(VLOOKUP(B56,'[4]80m.'!$E$8:$G$1000,3,0)))</f>
        <v/>
      </c>
      <c r="P56" s="48">
        <f t="shared" si="1"/>
        <v>0</v>
      </c>
      <c r="Q56" s="54"/>
      <c r="R56" s="45"/>
      <c r="S56" s="45"/>
      <c r="T56" s="45"/>
      <c r="U56" s="45"/>
      <c r="V56" s="45"/>
    </row>
    <row r="57" spans="1:22" ht="31.5" hidden="1" customHeight="1" x14ac:dyDescent="0.2">
      <c r="A57" s="31"/>
      <c r="B57" s="59"/>
      <c r="C57" s="59"/>
      <c r="D57" s="47" t="str">
        <f>IF(ISERROR(VLOOKUP(B57,'[4]60m.'!$E$8:$F$1012,2,0)),"",(VLOOKUP(B57,'[4]60m.'!$E$8:$H$1012,2,0)))</f>
        <v/>
      </c>
      <c r="E57" s="27" t="str">
        <f>IF(ISERROR(VLOOKUP(B57,'[4]60m.'!$E$8:$G$1012,3,0)),"",(VLOOKUP(B57,'[4]60m.'!$E$8:$G$1012,3,0)))</f>
        <v/>
      </c>
      <c r="F57" s="53" t="str">
        <f>IF(ISERROR(VLOOKUP(B57,[4]Uzun!$F$8:$K$998,6,0)),"",(VLOOKUP(B57,[4]Uzun!$F$8:$K$998,6,0)))</f>
        <v/>
      </c>
      <c r="G57" s="22" t="str">
        <f>IF(ISERROR(VLOOKUP(B57,[4]Uzun!$F$8:$L$998,7,0)),"",(VLOOKUP(B57,[4]Uzun!$F$8:$L$998,7,0)))</f>
        <v/>
      </c>
      <c r="H57" s="28" t="str">
        <f>IF(ISERROR(VLOOKUP(B57,[4]Gülle!$F$8:$K$1000,6,0)),"",(VLOOKUP(B57,[4]Gülle!$F$8:$K$1000,6,0)))</f>
        <v/>
      </c>
      <c r="I57" s="27" t="str">
        <f>IF(ISERROR(VLOOKUP(B57,[4]Gülle!$F$8:$L$1000,7,0)),"",(VLOOKUP(B57,[4]Gülle!$F$8:$L$1000,7,0)))</f>
        <v/>
      </c>
      <c r="J57" s="52" t="str">
        <f>IF(ISERROR(VLOOKUP(B57,#REF!,6,0)),"",(VLOOKUP(B57,#REF!,6,0)))</f>
        <v/>
      </c>
      <c r="K57" s="22" t="str">
        <f>IF(ISERROR(VLOOKUP(B57,#REF!,7,0)),"",(VLOOKUP(B57,#REF!,7,0)))</f>
        <v/>
      </c>
      <c r="L57" s="51" t="str">
        <f>IF(ISERROR(VLOOKUP(B57,'[4]800m.'!$D$8:$F$986,3,0)),"",(VLOOKUP(B57,'[4]800m.'!$D$8:$H$986,3,0)))</f>
        <v/>
      </c>
      <c r="M57" s="50" t="str">
        <f>IF(ISERROR(VLOOKUP(B57,'[4]800m.'!$D$8:$G$986,4,0)),"",(VLOOKUP(B57,'[4]800m.'!$D$8:$G$986,4,0)))</f>
        <v/>
      </c>
      <c r="N57" s="62" t="str">
        <f>IF(ISERROR(VLOOKUP(B57,'[4]80m.'!$E$8:$F$1000,2,0)),"",(VLOOKUP(B57,'[4]80m.'!$E$8:$H$1000,2,0)))</f>
        <v/>
      </c>
      <c r="O57" s="22" t="str">
        <f>IF(ISERROR(VLOOKUP(B57,'[4]80m.'!$E$8:$G$1000,3,0)),"",(VLOOKUP(B57,'[4]80m.'!$E$8:$G$1000,3,0)))</f>
        <v/>
      </c>
      <c r="P57" s="48">
        <f t="shared" si="1"/>
        <v>0</v>
      </c>
      <c r="Q57" s="45"/>
      <c r="R57" s="45"/>
      <c r="S57" s="45"/>
      <c r="T57" s="45"/>
      <c r="U57" s="45"/>
      <c r="V57" s="45"/>
    </row>
    <row r="58" spans="1:22" ht="12" hidden="1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51" t="str">
        <f>IF(ISERROR(VLOOKUP(B58,'[4]800m.'!$D$8:$F$986,3,0)),"",(VLOOKUP(B58,'[4]800m.'!$D$8:$H$986,3,0)))</f>
        <v/>
      </c>
      <c r="M58" s="50" t="str">
        <f>IF(ISERROR(VLOOKUP(B58,'[4]800m.'!$D$8:$G$986,4,0)),"",(VLOOKUP(B58,'[4]800m.'!$D$8:$G$986,4,0)))</f>
        <v/>
      </c>
      <c r="N58" s="45"/>
      <c r="O58" s="45"/>
      <c r="P58" s="45"/>
      <c r="Q58" s="45"/>
      <c r="R58" s="45"/>
      <c r="S58" s="45"/>
      <c r="T58" s="45"/>
      <c r="U58" s="45"/>
      <c r="V58" s="45"/>
    </row>
    <row r="59" spans="1:22" ht="30" hidden="1" customHeight="1" x14ac:dyDescent="0.2">
      <c r="A59" s="95" t="s">
        <v>78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1:22" ht="24" hidden="1" customHeight="1" x14ac:dyDescent="0.2">
      <c r="A60" s="96" t="str">
        <f>'[4]YARIŞMA BİLGİLERİ'!F21</f>
        <v>2010 Doğumlu Erkekler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</row>
    <row r="61" spans="1:22" ht="24" hidden="1" customHeight="1" x14ac:dyDescent="0.2">
      <c r="A61" s="87" t="s">
        <v>0</v>
      </c>
      <c r="B61" s="89" t="s">
        <v>1</v>
      </c>
      <c r="C61" s="87" t="s">
        <v>2</v>
      </c>
      <c r="D61" s="93" t="s">
        <v>14</v>
      </c>
      <c r="E61" s="93"/>
      <c r="F61" s="93" t="s">
        <v>19</v>
      </c>
      <c r="G61" s="93"/>
      <c r="H61" s="91"/>
      <c r="I61" s="92"/>
      <c r="J61" s="91" t="s">
        <v>16</v>
      </c>
      <c r="K61" s="92"/>
      <c r="L61" s="93" t="s">
        <v>7</v>
      </c>
      <c r="M61" s="93"/>
      <c r="N61" s="93" t="s">
        <v>18</v>
      </c>
      <c r="O61" s="93"/>
      <c r="P61" s="90"/>
      <c r="Q61" s="90"/>
      <c r="R61" s="90" t="s">
        <v>31</v>
      </c>
    </row>
    <row r="62" spans="1:22" ht="24" hidden="1" customHeight="1" x14ac:dyDescent="0.2">
      <c r="A62" s="88"/>
      <c r="B62" s="89"/>
      <c r="C62" s="88"/>
      <c r="D62" s="44" t="s">
        <v>10</v>
      </c>
      <c r="E62" s="42" t="s">
        <v>11</v>
      </c>
      <c r="F62" s="44" t="s">
        <v>10</v>
      </c>
      <c r="G62" s="42" t="s">
        <v>11</v>
      </c>
      <c r="H62" s="44" t="s">
        <v>10</v>
      </c>
      <c r="I62" s="42" t="s">
        <v>11</v>
      </c>
      <c r="J62" s="44" t="s">
        <v>10</v>
      </c>
      <c r="K62" s="42" t="s">
        <v>11</v>
      </c>
      <c r="L62" s="44" t="s">
        <v>10</v>
      </c>
      <c r="M62" s="42" t="s">
        <v>11</v>
      </c>
      <c r="N62" s="44" t="s">
        <v>10</v>
      </c>
      <c r="O62" s="42" t="s">
        <v>11</v>
      </c>
      <c r="P62" s="90"/>
      <c r="Q62" s="90"/>
      <c r="R62" s="90"/>
    </row>
    <row r="63" spans="1:22" ht="34.5" customHeight="1" x14ac:dyDescent="0.2">
      <c r="A63" s="32">
        <v>1</v>
      </c>
      <c r="B63" s="58" t="s">
        <v>77</v>
      </c>
      <c r="C63" s="58" t="s">
        <v>25</v>
      </c>
      <c r="D63" s="13" t="str">
        <f>IF(ISERROR(VLOOKUP(B63,'[4]100m.Eng'!$E$8:$F$1000,2,0)),"",(VLOOKUP(B63,'[4]100m.Eng'!$E$8:$H$1000,2,0)))</f>
        <v/>
      </c>
      <c r="E63" s="14" t="str">
        <f>IF(ISERROR(VLOOKUP(B63,'[4]100m.Eng'!$E$8:$G$1000,3,0)),"",(VLOOKUP(B63,'[4]100m.Eng'!$E$8:$G$1000,3,0)))</f>
        <v/>
      </c>
      <c r="F63" s="29" t="str">
        <f>IF(ISERROR(VLOOKUP(B63,[4]Cirit!$E$8:$K$998,7,0)),"",(VLOOKUP(B63,[4]Cirit!$E$8:$K$998,7,0)))</f>
        <v/>
      </c>
      <c r="G63" s="22" t="str">
        <f>IF(ISERROR(VLOOKUP(B63,[4]Cirit!$E$8:$L$998,8,0)),"",(VLOOKUP(B63,[4]Cirit!$E$8:$L$998,8,0)))</f>
        <v/>
      </c>
      <c r="H63" s="28"/>
      <c r="I63" s="27"/>
      <c r="J63" s="26" t="str">
        <f>IF(ISERROR(VLOOKUP(B63,'[4]2000m.'!$E$8:$F$1000,2,0)),"",(VLOOKUP(B63,'[4]2000m.'!$E$8:$H$1000,2,0)))</f>
        <v/>
      </c>
      <c r="K63" s="22" t="str">
        <f>IF(ISERROR(VLOOKUP(B63,'[4]2000m.'!$E$8:$G$1000,3,0)),"",(VLOOKUP(B63,'[4]2000m.'!$E$8:$G$1000,3,0)))</f>
        <v/>
      </c>
      <c r="L63" s="25" t="str">
        <f>IF(ISERROR(VLOOKUP(B63,[4]Yüksek!$E$8:$AG$1000,29,0)),"",(VLOOKUP(B63,[4]Yüksek!$E$8:$AG$1000,29,0)))</f>
        <v/>
      </c>
      <c r="M63" s="24" t="str">
        <f>IF(ISERROR(VLOOKUP(B63,[4]Yüksek!$E$8:$AH$1000,30,0)),"",(VLOOKUP(B63,[4]Yüksek!$E$8:$AH$1000,30,0)))</f>
        <v/>
      </c>
      <c r="N63" s="29" t="str">
        <f>IF(ISERROR(VLOOKUP(B63,[4]Disk!$E$8:$K$1000,7,0)),"",(VLOOKUP(B63,[4]Disk!$E$8:$K$1000,7,0)))</f>
        <v/>
      </c>
      <c r="O63" s="22" t="str">
        <f>IF(ISERROR(VLOOKUP(B63,[4]Disk!$E$8:$L$1000,8,0)),"",(VLOOKUP(B63,[4]Disk!$E$8:$L$1000,8,0)))</f>
        <v/>
      </c>
      <c r="P63" s="21">
        <f>IFERROR(VLOOKUP(B63,'12 YAŞ ERKEK'!$B$8:$P$57,15,0)," ")</f>
        <v>173</v>
      </c>
      <c r="Q63" s="20">
        <f t="shared" ref="Q63:Q98" si="2">SUM(E63,G63,I63,K63,M63,O63)</f>
        <v>0</v>
      </c>
      <c r="R63" s="19">
        <f t="shared" ref="R63:R98" si="3">SUM(P63,Q63)</f>
        <v>173</v>
      </c>
    </row>
    <row r="64" spans="1:22" ht="34.5" customHeight="1" x14ac:dyDescent="0.2">
      <c r="A64" s="32">
        <v>2</v>
      </c>
      <c r="B64" s="58" t="s">
        <v>76</v>
      </c>
      <c r="C64" s="58" t="s">
        <v>25</v>
      </c>
      <c r="D64" s="13" t="str">
        <f>IF(ISERROR(VLOOKUP(B64,'[4]100m.Eng'!$E$8:$F$1000,2,0)),"",(VLOOKUP(B64,'[4]100m.Eng'!$E$8:$H$1000,2,0)))</f>
        <v/>
      </c>
      <c r="E64" s="14" t="str">
        <f>IF(ISERROR(VLOOKUP(B64,'[4]100m.Eng'!$E$8:$G$1000,3,0)),"",(VLOOKUP(B64,'[4]100m.Eng'!$E$8:$G$1000,3,0)))</f>
        <v/>
      </c>
      <c r="F64" s="29" t="str">
        <f>IF(ISERROR(VLOOKUP(B64,[4]Cirit!$E$8:$K$998,7,0)),"",(VLOOKUP(B64,[4]Cirit!$E$8:$K$998,7,0)))</f>
        <v/>
      </c>
      <c r="G64" s="22" t="str">
        <f>IF(ISERROR(VLOOKUP(B64,[4]Cirit!$E$8:$L$998,8,0)),"",(VLOOKUP(B64,[4]Cirit!$E$8:$L$998,8,0)))</f>
        <v/>
      </c>
      <c r="H64" s="28"/>
      <c r="I64" s="27"/>
      <c r="J64" s="26" t="str">
        <f>IF(ISERROR(VLOOKUP(B64,'[4]2000m.'!$E$8:$F$1000,2,0)),"",(VLOOKUP(B64,'[4]2000m.'!$E$8:$H$1000,2,0)))</f>
        <v/>
      </c>
      <c r="K64" s="22" t="str">
        <f>IF(ISERROR(VLOOKUP(B64,'[4]2000m.'!$E$8:$G$1000,3,0)),"",(VLOOKUP(B64,'[4]2000m.'!$E$8:$G$1000,3,0)))</f>
        <v/>
      </c>
      <c r="L64" s="25" t="str">
        <f>IF(ISERROR(VLOOKUP(B64,[4]Yüksek!$E$8:$AG$1000,29,0)),"",(VLOOKUP(B64,[4]Yüksek!$E$8:$AG$1000,29,0)))</f>
        <v/>
      </c>
      <c r="M64" s="24" t="str">
        <f>IF(ISERROR(VLOOKUP(B64,[4]Yüksek!$E$8:$AH$1000,30,0)),"",(VLOOKUP(B64,[4]Yüksek!$E$8:$AH$1000,30,0)))</f>
        <v/>
      </c>
      <c r="N64" s="29">
        <f>IF(ISERROR(VLOOKUP(B64,[4]Disk!$E$8:$K$1000,7,0)),"",(VLOOKUP(B64,[4]Disk!$E$8:$K$1000,7,0)))</f>
        <v>1265</v>
      </c>
      <c r="O64" s="22">
        <f>IF(ISERROR(VLOOKUP(B64,[4]Disk!$E$8:$L$1000,8,0)),"",(VLOOKUP(B64,[4]Disk!$E$8:$L$1000,8,0)))</f>
        <v>35</v>
      </c>
      <c r="P64" s="21">
        <f>IFERROR(VLOOKUP(B64,'12 YAŞ ERKEK'!$B$8:$P$57,15,0)," ")</f>
        <v>117</v>
      </c>
      <c r="Q64" s="20">
        <f t="shared" si="2"/>
        <v>35</v>
      </c>
      <c r="R64" s="19">
        <f t="shared" si="3"/>
        <v>152</v>
      </c>
    </row>
    <row r="65" spans="1:18" ht="34.5" hidden="1" customHeight="1" x14ac:dyDescent="0.2">
      <c r="A65" s="32">
        <v>4</v>
      </c>
      <c r="B65" s="58" t="s">
        <v>75</v>
      </c>
      <c r="C65" s="58" t="s">
        <v>63</v>
      </c>
      <c r="D65" s="13" t="str">
        <f>IF(ISERROR(VLOOKUP(B65,'[4]100m.Eng'!$E$8:$F$1000,2,0)),"",(VLOOKUP(B65,'[4]100m.Eng'!$E$8:$H$1000,2,0)))</f>
        <v/>
      </c>
      <c r="E65" s="14" t="str">
        <f>IF(ISERROR(VLOOKUP(B65,'[4]100m.Eng'!$E$8:$G$1000,3,0)),"",(VLOOKUP(B65,'[4]100m.Eng'!$E$8:$G$1000,3,0)))</f>
        <v/>
      </c>
      <c r="F65" s="29" t="str">
        <f>IF(ISERROR(VLOOKUP(B65,[4]Cirit!$E$8:$K$998,7,0)),"",(VLOOKUP(B65,[4]Cirit!$E$8:$K$998,7,0)))</f>
        <v/>
      </c>
      <c r="G65" s="22" t="str">
        <f>IF(ISERROR(VLOOKUP(B65,[4]Cirit!$E$8:$L$998,8,0)),"",(VLOOKUP(B65,[4]Cirit!$E$8:$L$998,8,0)))</f>
        <v/>
      </c>
      <c r="H65" s="28"/>
      <c r="I65" s="27"/>
      <c r="J65" s="26" t="str">
        <f>IF(ISERROR(VLOOKUP(B65,'[4]2000m.'!$E$8:$F$1000,2,0)),"",(VLOOKUP(B65,'[4]2000m.'!$E$8:$H$1000,2,0)))</f>
        <v/>
      </c>
      <c r="K65" s="22" t="str">
        <f>IF(ISERROR(VLOOKUP(B65,'[4]2000m.'!$E$8:$G$1000,3,0)),"",(VLOOKUP(B65,'[4]2000m.'!$E$8:$G$1000,3,0)))</f>
        <v/>
      </c>
      <c r="L65" s="25" t="str">
        <f>IF(ISERROR(VLOOKUP(B65,[4]Yüksek!$E$8:$AG$1000,29,0)),"",(VLOOKUP(B65,[4]Yüksek!$E$8:$AG$1000,29,0)))</f>
        <v/>
      </c>
      <c r="M65" s="24" t="str">
        <f>IF(ISERROR(VLOOKUP(B65,[4]Yüksek!$E$8:$AH$1000,30,0)),"",(VLOOKUP(B65,[4]Yüksek!$E$8:$AH$1000,30,0)))</f>
        <v/>
      </c>
      <c r="N65" s="29">
        <f>IF(ISERROR(VLOOKUP(B65,[4]Disk!$E$8:$K$1000,7,0)),"",(VLOOKUP(B65,[4]Disk!$E$8:$K$1000,7,0)))</f>
        <v>1372</v>
      </c>
      <c r="O65" s="22">
        <f>IF(ISERROR(VLOOKUP(B65,[4]Disk!$E$8:$L$1000,8,0)),"",(VLOOKUP(B65,[4]Disk!$E$8:$L$1000,8,0)))</f>
        <v>39</v>
      </c>
      <c r="P65" s="21">
        <f>IFERROR(VLOOKUP(B65,'12 YAŞ ERKEK'!$B$8:$P$57,15,0)," ")</f>
        <v>103</v>
      </c>
      <c r="Q65" s="20">
        <f t="shared" si="2"/>
        <v>39</v>
      </c>
      <c r="R65" s="19">
        <f t="shared" si="3"/>
        <v>142</v>
      </c>
    </row>
    <row r="66" spans="1:18" ht="34.5" hidden="1" customHeight="1" x14ac:dyDescent="0.2">
      <c r="A66" s="32">
        <v>5</v>
      </c>
      <c r="B66" s="58" t="s">
        <v>74</v>
      </c>
      <c r="C66" s="58" t="s">
        <v>48</v>
      </c>
      <c r="D66" s="13" t="str">
        <f>IF(ISERROR(VLOOKUP(B66,'[4]100m.Eng'!$E$8:$F$1000,2,0)),"",(VLOOKUP(B66,'[4]100m.Eng'!$E$8:$H$1000,2,0)))</f>
        <v/>
      </c>
      <c r="E66" s="14" t="str">
        <f>IF(ISERROR(VLOOKUP(B66,'[4]100m.Eng'!$E$8:$G$1000,3,0)),"",(VLOOKUP(B66,'[4]100m.Eng'!$E$8:$G$1000,3,0)))</f>
        <v/>
      </c>
      <c r="F66" s="29" t="str">
        <f>IF(ISERROR(VLOOKUP(B66,[4]Cirit!$E$8:$K$998,7,0)),"",(VLOOKUP(B66,[4]Cirit!$E$8:$K$998,7,0)))</f>
        <v/>
      </c>
      <c r="G66" s="22" t="str">
        <f>IF(ISERROR(VLOOKUP(B66,[4]Cirit!$E$8:$L$998,8,0)),"",(VLOOKUP(B66,[4]Cirit!$E$8:$L$998,8,0)))</f>
        <v/>
      </c>
      <c r="H66" s="28"/>
      <c r="I66" s="27"/>
      <c r="J66" s="26" t="str">
        <f>IF(ISERROR(VLOOKUP(B66,'[4]2000m.'!$E$8:$F$1000,2,0)),"",(VLOOKUP(B66,'[4]2000m.'!$E$8:$H$1000,2,0)))</f>
        <v/>
      </c>
      <c r="K66" s="22" t="str">
        <f>IF(ISERROR(VLOOKUP(B66,'[4]2000m.'!$E$8:$G$1000,3,0)),"",(VLOOKUP(B66,'[4]2000m.'!$E$8:$G$1000,3,0)))</f>
        <v/>
      </c>
      <c r="L66" s="25" t="str">
        <f>IF(ISERROR(VLOOKUP(B66,[4]Yüksek!$E$8:$AG$1000,29,0)),"",(VLOOKUP(B66,[4]Yüksek!$E$8:$AG$1000,29,0)))</f>
        <v/>
      </c>
      <c r="M66" s="24" t="str">
        <f>IF(ISERROR(VLOOKUP(B66,[4]Yüksek!$E$8:$AH$1000,30,0)),"",(VLOOKUP(B66,[4]Yüksek!$E$8:$AH$1000,30,0)))</f>
        <v/>
      </c>
      <c r="N66" s="29" t="str">
        <f>IF(ISERROR(VLOOKUP(B66,[4]Disk!$E$8:$K$1000,7,0)),"",(VLOOKUP(B66,[4]Disk!$E$8:$K$1000,7,0)))</f>
        <v/>
      </c>
      <c r="O66" s="22" t="str">
        <f>IF(ISERROR(VLOOKUP(B66,[4]Disk!$E$8:$L$1000,8,0)),"",(VLOOKUP(B66,[4]Disk!$E$8:$L$1000,8,0)))</f>
        <v/>
      </c>
      <c r="P66" s="21">
        <f>IFERROR(VLOOKUP(B66,'12 YAŞ ERKEK'!$B$8:$P$57,15,0)," ")</f>
        <v>141</v>
      </c>
      <c r="Q66" s="20">
        <f t="shared" si="2"/>
        <v>0</v>
      </c>
      <c r="R66" s="19">
        <f t="shared" si="3"/>
        <v>141</v>
      </c>
    </row>
    <row r="67" spans="1:18" ht="34.5" hidden="1" customHeight="1" x14ac:dyDescent="0.2">
      <c r="A67" s="32">
        <v>6</v>
      </c>
      <c r="B67" s="58" t="s">
        <v>73</v>
      </c>
      <c r="C67" s="58" t="s">
        <v>52</v>
      </c>
      <c r="D67" s="13" t="str">
        <f>IF(ISERROR(VLOOKUP(B67,'[4]100m.Eng'!$E$8:$F$1000,2,0)),"",(VLOOKUP(B67,'[4]100m.Eng'!$E$8:$H$1000,2,0)))</f>
        <v/>
      </c>
      <c r="E67" s="14" t="str">
        <f>IF(ISERROR(VLOOKUP(B67,'[4]100m.Eng'!$E$8:$G$1000,3,0)),"",(VLOOKUP(B67,'[4]100m.Eng'!$E$8:$G$1000,3,0)))</f>
        <v/>
      </c>
      <c r="F67" s="29" t="str">
        <f>IF(ISERROR(VLOOKUP(B67,[4]Cirit!$E$8:$K$998,7,0)),"",(VLOOKUP(B67,[4]Cirit!$E$8:$K$998,7,0)))</f>
        <v/>
      </c>
      <c r="G67" s="22" t="str">
        <f>IF(ISERROR(VLOOKUP(B67,[4]Cirit!$E$8:$L$998,8,0)),"",(VLOOKUP(B67,[4]Cirit!$E$8:$L$998,8,0)))</f>
        <v/>
      </c>
      <c r="H67" s="28"/>
      <c r="I67" s="27"/>
      <c r="J67" s="26" t="str">
        <f>IF(ISERROR(VLOOKUP(B67,'[4]2000m.'!$E$8:$F$1000,2,0)),"",(VLOOKUP(B67,'[4]2000m.'!$E$8:$H$1000,2,0)))</f>
        <v/>
      </c>
      <c r="K67" s="22" t="str">
        <f>IF(ISERROR(VLOOKUP(B67,'[4]2000m.'!$E$8:$G$1000,3,0)),"",(VLOOKUP(B67,'[4]2000m.'!$E$8:$G$1000,3,0)))</f>
        <v/>
      </c>
      <c r="L67" s="25" t="str">
        <f>IF(ISERROR(VLOOKUP(B67,[4]Yüksek!$E$8:$AG$1000,29,0)),"",(VLOOKUP(B67,[4]Yüksek!$E$8:$AG$1000,29,0)))</f>
        <v/>
      </c>
      <c r="M67" s="24" t="str">
        <f>IF(ISERROR(VLOOKUP(B67,[4]Yüksek!$E$8:$AH$1000,30,0)),"",(VLOOKUP(B67,[4]Yüksek!$E$8:$AH$1000,30,0)))</f>
        <v/>
      </c>
      <c r="N67" s="29" t="str">
        <f>IF(ISERROR(VLOOKUP(B67,[4]Disk!$E$8:$K$1000,7,0)),"",(VLOOKUP(B67,[4]Disk!$E$8:$K$1000,7,0)))</f>
        <v/>
      </c>
      <c r="O67" s="22" t="str">
        <f>IF(ISERROR(VLOOKUP(B67,[4]Disk!$E$8:$L$1000,8,0)),"",(VLOOKUP(B67,[4]Disk!$E$8:$L$1000,8,0)))</f>
        <v/>
      </c>
      <c r="P67" s="21">
        <f>IFERROR(VLOOKUP(B67,'12 YAŞ ERKEK'!$B$8:$P$57,15,0)," ")</f>
        <v>141</v>
      </c>
      <c r="Q67" s="20">
        <f t="shared" si="2"/>
        <v>0</v>
      </c>
      <c r="R67" s="19">
        <f t="shared" si="3"/>
        <v>141</v>
      </c>
    </row>
    <row r="68" spans="1:18" ht="34.5" customHeight="1" x14ac:dyDescent="0.2">
      <c r="A68" s="32">
        <v>3</v>
      </c>
      <c r="B68" s="58" t="s">
        <v>72</v>
      </c>
      <c r="C68" s="58" t="s">
        <v>25</v>
      </c>
      <c r="D68" s="13" t="str">
        <f>IF(ISERROR(VLOOKUP(B68,'[4]100m.Eng'!$E$8:$F$1000,2,0)),"",(VLOOKUP(B68,'[4]100m.Eng'!$E$8:$H$1000,2,0)))</f>
        <v/>
      </c>
      <c r="E68" s="14" t="str">
        <f>IF(ISERROR(VLOOKUP(B68,'[4]100m.Eng'!$E$8:$G$1000,3,0)),"",(VLOOKUP(B68,'[4]100m.Eng'!$E$8:$G$1000,3,0)))</f>
        <v/>
      </c>
      <c r="F68" s="29" t="str">
        <f>IF(ISERROR(VLOOKUP(B68,[4]Cirit!$E$8:$K$998,7,0)),"",(VLOOKUP(B68,[4]Cirit!$E$8:$K$998,7,0)))</f>
        <v/>
      </c>
      <c r="G68" s="22" t="str">
        <f>IF(ISERROR(VLOOKUP(B68,[4]Cirit!$E$8:$L$998,8,0)),"",(VLOOKUP(B68,[4]Cirit!$E$8:$L$998,8,0)))</f>
        <v/>
      </c>
      <c r="H68" s="28"/>
      <c r="I68" s="27"/>
      <c r="J68" s="26" t="str">
        <f>IF(ISERROR(VLOOKUP(B68,'[4]2000m.'!$E$8:$F$1000,2,0)),"",(VLOOKUP(B68,'[4]2000m.'!$E$8:$H$1000,2,0)))</f>
        <v/>
      </c>
      <c r="K68" s="22" t="str">
        <f>IF(ISERROR(VLOOKUP(B68,'[4]2000m.'!$E$8:$G$1000,3,0)),"",(VLOOKUP(B68,'[4]2000m.'!$E$8:$G$1000,3,0)))</f>
        <v/>
      </c>
      <c r="L68" s="25" t="str">
        <f>IF(ISERROR(VLOOKUP(B68,[4]Yüksek!$E$8:$AG$1000,29,0)),"",(VLOOKUP(B68,[4]Yüksek!$E$8:$AG$1000,29,0)))</f>
        <v/>
      </c>
      <c r="M68" s="24" t="str">
        <f>IF(ISERROR(VLOOKUP(B68,[4]Yüksek!$E$8:$AH$1000,30,0)),"",(VLOOKUP(B68,[4]Yüksek!$E$8:$AH$1000,30,0)))</f>
        <v/>
      </c>
      <c r="N68" s="29" t="str">
        <f>IF(ISERROR(VLOOKUP(B68,[4]Disk!$E$8:$K$1000,7,0)),"",(VLOOKUP(B68,[4]Disk!$E$8:$K$1000,7,0)))</f>
        <v/>
      </c>
      <c r="O68" s="22" t="str">
        <f>IF(ISERROR(VLOOKUP(B68,[4]Disk!$E$8:$L$1000,8,0)),"",(VLOOKUP(B68,[4]Disk!$E$8:$L$1000,8,0)))</f>
        <v/>
      </c>
      <c r="P68" s="21">
        <f>IFERROR(VLOOKUP(B68,'12 YAŞ ERKEK'!$B$8:$P$57,15,0)," ")</f>
        <v>138</v>
      </c>
      <c r="Q68" s="20">
        <f t="shared" si="2"/>
        <v>0</v>
      </c>
      <c r="R68" s="19">
        <f t="shared" si="3"/>
        <v>138</v>
      </c>
    </row>
    <row r="69" spans="1:18" ht="34.5" customHeight="1" x14ac:dyDescent="0.2">
      <c r="A69" s="32">
        <v>4</v>
      </c>
      <c r="B69" s="58" t="s">
        <v>71</v>
      </c>
      <c r="C69" s="58" t="s">
        <v>25</v>
      </c>
      <c r="D69" s="13" t="str">
        <f>IF(ISERROR(VLOOKUP(B69,'[4]100m.Eng'!$E$8:$F$1000,2,0)),"",(VLOOKUP(B69,'[4]100m.Eng'!$E$8:$H$1000,2,0)))</f>
        <v/>
      </c>
      <c r="E69" s="14" t="str">
        <f>IF(ISERROR(VLOOKUP(B69,'[4]100m.Eng'!$E$8:$G$1000,3,0)),"",(VLOOKUP(B69,'[4]100m.Eng'!$E$8:$G$1000,3,0)))</f>
        <v/>
      </c>
      <c r="F69" s="29" t="str">
        <f>IF(ISERROR(VLOOKUP(B69,[4]Cirit!$E$8:$K$998,7,0)),"",(VLOOKUP(B69,[4]Cirit!$E$8:$K$998,7,0)))</f>
        <v/>
      </c>
      <c r="G69" s="22" t="str">
        <f>IF(ISERROR(VLOOKUP(B69,[4]Cirit!$E$8:$L$998,8,0)),"",(VLOOKUP(B69,[4]Cirit!$E$8:$L$998,8,0)))</f>
        <v/>
      </c>
      <c r="H69" s="28"/>
      <c r="I69" s="27"/>
      <c r="J69" s="26" t="str">
        <f>IF(ISERROR(VLOOKUP(B69,'[4]2000m.'!$E$8:$F$1000,2,0)),"",(VLOOKUP(B69,'[4]2000m.'!$E$8:$H$1000,2,0)))</f>
        <v/>
      </c>
      <c r="K69" s="22" t="str">
        <f>IF(ISERROR(VLOOKUP(B69,'[4]2000m.'!$E$8:$G$1000,3,0)),"",(VLOOKUP(B69,'[4]2000m.'!$E$8:$G$1000,3,0)))</f>
        <v/>
      </c>
      <c r="L69" s="25" t="str">
        <f>IF(ISERROR(VLOOKUP(B69,[4]Yüksek!$E$8:$AG$1000,29,0)),"",(VLOOKUP(B69,[4]Yüksek!$E$8:$AG$1000,29,0)))</f>
        <v/>
      </c>
      <c r="M69" s="24" t="str">
        <f>IF(ISERROR(VLOOKUP(B69,[4]Yüksek!$E$8:$AH$1000,30,0)),"",(VLOOKUP(B69,[4]Yüksek!$E$8:$AH$1000,30,0)))</f>
        <v/>
      </c>
      <c r="N69" s="29" t="str">
        <f>IF(ISERROR(VLOOKUP(B69,[4]Disk!$E$8:$K$1000,7,0)),"",(VLOOKUP(B69,[4]Disk!$E$8:$K$1000,7,0)))</f>
        <v/>
      </c>
      <c r="O69" s="22" t="str">
        <f>IF(ISERROR(VLOOKUP(B69,[4]Disk!$E$8:$L$1000,8,0)),"",(VLOOKUP(B69,[4]Disk!$E$8:$L$1000,8,0)))</f>
        <v/>
      </c>
      <c r="P69" s="21">
        <f>IFERROR(VLOOKUP(B69,'12 YAŞ ERKEK'!$B$8:$P$57,15,0)," ")</f>
        <v>133</v>
      </c>
      <c r="Q69" s="20">
        <f t="shared" si="2"/>
        <v>0</v>
      </c>
      <c r="R69" s="19">
        <f t="shared" si="3"/>
        <v>133</v>
      </c>
    </row>
    <row r="70" spans="1:18" ht="34.5" customHeight="1" x14ac:dyDescent="0.2">
      <c r="A70" s="32">
        <v>5</v>
      </c>
      <c r="B70" s="58" t="s">
        <v>70</v>
      </c>
      <c r="C70" s="58" t="s">
        <v>25</v>
      </c>
      <c r="D70" s="13" t="str">
        <f>IF(ISERROR(VLOOKUP(B70,'[4]100m.Eng'!$E$8:$F$1000,2,0)),"",(VLOOKUP(B70,'[4]100m.Eng'!$E$8:$H$1000,2,0)))</f>
        <v/>
      </c>
      <c r="E70" s="14" t="str">
        <f>IF(ISERROR(VLOOKUP(B70,'[4]100m.Eng'!$E$8:$G$1000,3,0)),"",(VLOOKUP(B70,'[4]100m.Eng'!$E$8:$G$1000,3,0)))</f>
        <v/>
      </c>
      <c r="F70" s="29" t="str">
        <f>IF(ISERROR(VLOOKUP(B70,[4]Cirit!$E$8:$K$998,7,0)),"",(VLOOKUP(B70,[4]Cirit!$E$8:$K$998,7,0)))</f>
        <v/>
      </c>
      <c r="G70" s="22" t="str">
        <f>IF(ISERROR(VLOOKUP(B70,[4]Cirit!$E$8:$L$998,8,0)),"",(VLOOKUP(B70,[4]Cirit!$E$8:$L$998,8,0)))</f>
        <v/>
      </c>
      <c r="H70" s="28"/>
      <c r="I70" s="27"/>
      <c r="J70" s="26" t="str">
        <f>IF(ISERROR(VLOOKUP(B70,'[4]2000m.'!$E$8:$F$1000,2,0)),"",(VLOOKUP(B70,'[4]2000m.'!$E$8:$H$1000,2,0)))</f>
        <v/>
      </c>
      <c r="K70" s="22" t="str">
        <f>IF(ISERROR(VLOOKUP(B70,'[4]2000m.'!$E$8:$G$1000,3,0)),"",(VLOOKUP(B70,'[4]2000m.'!$E$8:$G$1000,3,0)))</f>
        <v/>
      </c>
      <c r="L70" s="25" t="str">
        <f>IF(ISERROR(VLOOKUP(B70,[4]Yüksek!$E$8:$AG$1000,29,0)),"",(VLOOKUP(B70,[4]Yüksek!$E$8:$AG$1000,29,0)))</f>
        <v/>
      </c>
      <c r="M70" s="24" t="str">
        <f>IF(ISERROR(VLOOKUP(B70,[4]Yüksek!$E$8:$AH$1000,30,0)),"",(VLOOKUP(B70,[4]Yüksek!$E$8:$AH$1000,30,0)))</f>
        <v/>
      </c>
      <c r="N70" s="29" t="str">
        <f>IF(ISERROR(VLOOKUP(B70,[4]Disk!$E$8:$K$1000,7,0)),"",(VLOOKUP(B70,[4]Disk!$E$8:$K$1000,7,0)))</f>
        <v/>
      </c>
      <c r="O70" s="22" t="str">
        <f>IF(ISERROR(VLOOKUP(B70,[4]Disk!$E$8:$L$1000,8,0)),"",(VLOOKUP(B70,[4]Disk!$E$8:$L$1000,8,0)))</f>
        <v/>
      </c>
      <c r="P70" s="21">
        <f>IFERROR(VLOOKUP(B70,'12 YAŞ ERKEK'!$B$8:$P$57,15,0)," ")</f>
        <v>132</v>
      </c>
      <c r="Q70" s="20">
        <f t="shared" si="2"/>
        <v>0</v>
      </c>
      <c r="R70" s="19">
        <f t="shared" si="3"/>
        <v>132</v>
      </c>
    </row>
    <row r="71" spans="1:18" ht="34.5" customHeight="1" x14ac:dyDescent="0.2">
      <c r="A71" s="32">
        <v>6</v>
      </c>
      <c r="B71" s="58" t="s">
        <v>69</v>
      </c>
      <c r="C71" s="58" t="s">
        <v>25</v>
      </c>
      <c r="D71" s="13" t="str">
        <f>IF(ISERROR(VLOOKUP(B71,'[4]100m.Eng'!$E$8:$F$1000,2,0)),"",(VLOOKUP(B71,'[4]100m.Eng'!$E$8:$H$1000,2,0)))</f>
        <v/>
      </c>
      <c r="E71" s="14" t="str">
        <f>IF(ISERROR(VLOOKUP(B71,'[4]100m.Eng'!$E$8:$G$1000,3,0)),"",(VLOOKUP(B71,'[4]100m.Eng'!$E$8:$G$1000,3,0)))</f>
        <v/>
      </c>
      <c r="F71" s="29" t="str">
        <f>IF(ISERROR(VLOOKUP(B71,[4]Cirit!$E$8:$K$998,7,0)),"",(VLOOKUP(B71,[4]Cirit!$E$8:$K$998,7,0)))</f>
        <v/>
      </c>
      <c r="G71" s="22" t="str">
        <f>IF(ISERROR(VLOOKUP(B71,[4]Cirit!$E$8:$L$998,8,0)),"",(VLOOKUP(B71,[4]Cirit!$E$8:$L$998,8,0)))</f>
        <v/>
      </c>
      <c r="H71" s="28"/>
      <c r="I71" s="27"/>
      <c r="J71" s="26" t="str">
        <f>IF(ISERROR(VLOOKUP(B71,'[4]2000m.'!$E$8:$F$1000,2,0)),"",(VLOOKUP(B71,'[4]2000m.'!$E$8:$H$1000,2,0)))</f>
        <v/>
      </c>
      <c r="K71" s="22" t="str">
        <f>IF(ISERROR(VLOOKUP(B71,'[4]2000m.'!$E$8:$G$1000,3,0)),"",(VLOOKUP(B71,'[4]2000m.'!$E$8:$G$1000,3,0)))</f>
        <v/>
      </c>
      <c r="L71" s="25" t="str">
        <f>IF(ISERROR(VLOOKUP(B71,[4]Yüksek!$E$8:$AG$1000,29,0)),"",(VLOOKUP(B71,[4]Yüksek!$E$8:$AG$1000,29,0)))</f>
        <v/>
      </c>
      <c r="M71" s="24" t="str">
        <f>IF(ISERROR(VLOOKUP(B71,[4]Yüksek!$E$8:$AH$1000,30,0)),"",(VLOOKUP(B71,[4]Yüksek!$E$8:$AH$1000,30,0)))</f>
        <v/>
      </c>
      <c r="N71" s="29" t="str">
        <f>IF(ISERROR(VLOOKUP(B71,[4]Disk!$E$8:$K$1000,7,0)),"",(VLOOKUP(B71,[4]Disk!$E$8:$K$1000,7,0)))</f>
        <v/>
      </c>
      <c r="O71" s="22" t="str">
        <f>IF(ISERROR(VLOOKUP(B71,[4]Disk!$E$8:$L$1000,8,0)),"",(VLOOKUP(B71,[4]Disk!$E$8:$L$1000,8,0)))</f>
        <v/>
      </c>
      <c r="P71" s="21">
        <f>IFERROR(VLOOKUP(B71,'12 YAŞ ERKEK'!$B$8:$P$57,15,0)," ")</f>
        <v>131</v>
      </c>
      <c r="Q71" s="20">
        <f t="shared" si="2"/>
        <v>0</v>
      </c>
      <c r="R71" s="19">
        <f t="shared" si="3"/>
        <v>131</v>
      </c>
    </row>
    <row r="72" spans="1:18" ht="34.5" hidden="1" customHeight="1" x14ac:dyDescent="0.2">
      <c r="A72" s="32">
        <v>12</v>
      </c>
      <c r="B72" s="58" t="s">
        <v>92</v>
      </c>
      <c r="C72" s="58" t="s">
        <v>48</v>
      </c>
      <c r="D72" s="13" t="str">
        <f>IF(ISERROR(VLOOKUP(B72,'[4]100m.Eng'!$E$8:$F$1000,2,0)),"",(VLOOKUP(B72,'[4]100m.Eng'!$E$8:$H$1000,2,0)))</f>
        <v/>
      </c>
      <c r="E72" s="14" t="str">
        <f>IF(ISERROR(VLOOKUP(B72,'[4]100m.Eng'!$E$8:$G$1000,3,0)),"",(VLOOKUP(B72,'[4]100m.Eng'!$E$8:$G$1000,3,0)))</f>
        <v/>
      </c>
      <c r="F72" s="29" t="str">
        <f>IF(ISERROR(VLOOKUP(B72,[4]Cirit!$E$8:$K$998,7,0)),"",(VLOOKUP(B72,[4]Cirit!$E$8:$K$998,7,0)))</f>
        <v/>
      </c>
      <c r="G72" s="22" t="str">
        <f>IF(ISERROR(VLOOKUP(B72,[4]Cirit!$E$8:$L$998,8,0)),"",(VLOOKUP(B72,[4]Cirit!$E$8:$L$998,8,0)))</f>
        <v/>
      </c>
      <c r="H72" s="28"/>
      <c r="I72" s="27"/>
      <c r="J72" s="26" t="str">
        <f>IF(ISERROR(VLOOKUP(B72,'[4]2000m.'!$E$8:$F$1000,2,0)),"",(VLOOKUP(B72,'[4]2000m.'!$E$8:$H$1000,2,0)))</f>
        <v/>
      </c>
      <c r="K72" s="22" t="str">
        <f>IF(ISERROR(VLOOKUP(B72,'[4]2000m.'!$E$8:$G$1000,3,0)),"",(VLOOKUP(B72,'[4]2000m.'!$E$8:$G$1000,3,0)))</f>
        <v/>
      </c>
      <c r="L72" s="25" t="str">
        <f>IF(ISERROR(VLOOKUP(B72,[4]Yüksek!$E$8:$AG$1000,29,0)),"",(VLOOKUP(B72,[4]Yüksek!$E$8:$AG$1000,29,0)))</f>
        <v/>
      </c>
      <c r="M72" s="24" t="str">
        <f>IF(ISERROR(VLOOKUP(B72,[4]Yüksek!$E$8:$AH$1000,30,0)),"",(VLOOKUP(B72,[4]Yüksek!$E$8:$AH$1000,30,0)))</f>
        <v/>
      </c>
      <c r="N72" s="29" t="str">
        <f>IF(ISERROR(VLOOKUP(B72,[4]Disk!$E$8:$K$1000,7,0)),"",(VLOOKUP(B72,[4]Disk!$E$8:$K$1000,7,0)))</f>
        <v/>
      </c>
      <c r="O72" s="22" t="str">
        <f>IF(ISERROR(VLOOKUP(B72,[4]Disk!$E$8:$L$1000,8,0)),"",(VLOOKUP(B72,[4]Disk!$E$8:$L$1000,8,0)))</f>
        <v/>
      </c>
      <c r="P72" s="21">
        <f>IFERROR(VLOOKUP(B72,'12 YAŞ ERKEK'!$B$8:$P$57,15,0)," ")</f>
        <v>129</v>
      </c>
      <c r="Q72" s="20">
        <f t="shared" si="2"/>
        <v>0</v>
      </c>
      <c r="R72" s="19">
        <f t="shared" si="3"/>
        <v>129</v>
      </c>
    </row>
    <row r="73" spans="1:18" ht="34.5" hidden="1" customHeight="1" x14ac:dyDescent="0.2">
      <c r="A73" s="32">
        <v>13</v>
      </c>
      <c r="B73" s="58" t="s">
        <v>91</v>
      </c>
      <c r="C73" s="58" t="s">
        <v>43</v>
      </c>
      <c r="D73" s="13" t="str">
        <f>IF(ISERROR(VLOOKUP(B73,'[4]100m.Eng'!$E$8:$F$1000,2,0)),"",(VLOOKUP(B73,'[4]100m.Eng'!$E$8:$H$1000,2,0)))</f>
        <v/>
      </c>
      <c r="E73" s="14" t="str">
        <f>IF(ISERROR(VLOOKUP(B73,'[4]100m.Eng'!$E$8:$G$1000,3,0)),"",(VLOOKUP(B73,'[4]100m.Eng'!$E$8:$G$1000,3,0)))</f>
        <v/>
      </c>
      <c r="F73" s="29" t="str">
        <f>IF(ISERROR(VLOOKUP(B73,[4]Cirit!$E$8:$K$998,7,0)),"",(VLOOKUP(B73,[4]Cirit!$E$8:$K$998,7,0)))</f>
        <v/>
      </c>
      <c r="G73" s="22" t="str">
        <f>IF(ISERROR(VLOOKUP(B73,[4]Cirit!$E$8:$L$998,8,0)),"",(VLOOKUP(B73,[4]Cirit!$E$8:$L$998,8,0)))</f>
        <v/>
      </c>
      <c r="H73" s="28"/>
      <c r="I73" s="27"/>
      <c r="J73" s="26" t="str">
        <f>IF(ISERROR(VLOOKUP(B73,'[4]2000m.'!$E$8:$F$1000,2,0)),"",(VLOOKUP(B73,'[4]2000m.'!$E$8:$H$1000,2,0)))</f>
        <v/>
      </c>
      <c r="K73" s="22" t="str">
        <f>IF(ISERROR(VLOOKUP(B73,'[4]2000m.'!$E$8:$G$1000,3,0)),"",(VLOOKUP(B73,'[4]2000m.'!$E$8:$G$1000,3,0)))</f>
        <v/>
      </c>
      <c r="L73" s="25" t="str">
        <f>IF(ISERROR(VLOOKUP(B73,[4]Yüksek!$E$8:$AG$1000,29,0)),"",(VLOOKUP(B73,[4]Yüksek!$E$8:$AG$1000,29,0)))</f>
        <v/>
      </c>
      <c r="M73" s="24" t="str">
        <f>IF(ISERROR(VLOOKUP(B73,[4]Yüksek!$E$8:$AH$1000,30,0)),"",(VLOOKUP(B73,[4]Yüksek!$E$8:$AH$1000,30,0)))</f>
        <v/>
      </c>
      <c r="N73" s="29">
        <f>IF(ISERROR(VLOOKUP(B73,[4]Disk!$E$8:$K$1000,7,0)),"",(VLOOKUP(B73,[4]Disk!$E$8:$K$1000,7,0)))</f>
        <v>1272</v>
      </c>
      <c r="O73" s="22">
        <f>IF(ISERROR(VLOOKUP(B73,[4]Disk!$E$8:$L$1000,8,0)),"",(VLOOKUP(B73,[4]Disk!$E$8:$L$1000,8,0)))</f>
        <v>35</v>
      </c>
      <c r="P73" s="21">
        <f>IFERROR(VLOOKUP(B73,'12 YAŞ ERKEK'!$B$8:$P$57,15,0)," ")</f>
        <v>88</v>
      </c>
      <c r="Q73" s="20">
        <f t="shared" si="2"/>
        <v>35</v>
      </c>
      <c r="R73" s="19">
        <f t="shared" si="3"/>
        <v>123</v>
      </c>
    </row>
    <row r="74" spans="1:18" ht="34.5" hidden="1" customHeight="1" x14ac:dyDescent="0.2">
      <c r="A74" s="32">
        <v>14</v>
      </c>
      <c r="B74" s="58" t="s">
        <v>90</v>
      </c>
      <c r="C74" s="58" t="s">
        <v>43</v>
      </c>
      <c r="D74" s="13" t="str">
        <f>IF(ISERROR(VLOOKUP(B74,'[4]100m.Eng'!$E$8:$F$1000,2,0)),"",(VLOOKUP(B74,'[4]100m.Eng'!$E$8:$H$1000,2,0)))</f>
        <v/>
      </c>
      <c r="E74" s="14" t="str">
        <f>IF(ISERROR(VLOOKUP(B74,'[4]100m.Eng'!$E$8:$G$1000,3,0)),"",(VLOOKUP(B74,'[4]100m.Eng'!$E$8:$G$1000,3,0)))</f>
        <v/>
      </c>
      <c r="F74" s="29" t="str">
        <f>IF(ISERROR(VLOOKUP(B74,[4]Cirit!$E$8:$K$998,7,0)),"",(VLOOKUP(B74,[4]Cirit!$E$8:$K$998,7,0)))</f>
        <v/>
      </c>
      <c r="G74" s="22" t="str">
        <f>IF(ISERROR(VLOOKUP(B74,[4]Cirit!$E$8:$L$998,8,0)),"",(VLOOKUP(B74,[4]Cirit!$E$8:$L$998,8,0)))</f>
        <v/>
      </c>
      <c r="H74" s="28"/>
      <c r="I74" s="27"/>
      <c r="J74" s="26" t="str">
        <f>IF(ISERROR(VLOOKUP(B74,'[4]2000m.'!$E$8:$F$1000,2,0)),"",(VLOOKUP(B74,'[4]2000m.'!$E$8:$H$1000,2,0)))</f>
        <v/>
      </c>
      <c r="K74" s="22" t="str">
        <f>IF(ISERROR(VLOOKUP(B74,'[4]2000m.'!$E$8:$G$1000,3,0)),"",(VLOOKUP(B74,'[4]2000m.'!$E$8:$G$1000,3,0)))</f>
        <v/>
      </c>
      <c r="L74" s="25" t="str">
        <f>IF(ISERROR(VLOOKUP(B74,[4]Yüksek!$E$8:$AG$1000,29,0)),"",(VLOOKUP(B74,[4]Yüksek!$E$8:$AG$1000,29,0)))</f>
        <v/>
      </c>
      <c r="M74" s="24" t="str">
        <f>IF(ISERROR(VLOOKUP(B74,[4]Yüksek!$E$8:$AH$1000,30,0)),"",(VLOOKUP(B74,[4]Yüksek!$E$8:$AH$1000,30,0)))</f>
        <v/>
      </c>
      <c r="N74" s="29" t="str">
        <f>IF(ISERROR(VLOOKUP(B74,[4]Disk!$E$8:$K$1000,7,0)),"",(VLOOKUP(B74,[4]Disk!$E$8:$K$1000,7,0)))</f>
        <v/>
      </c>
      <c r="O74" s="22" t="str">
        <f>IF(ISERROR(VLOOKUP(B74,[4]Disk!$E$8:$L$1000,8,0)),"",(VLOOKUP(B74,[4]Disk!$E$8:$L$1000,8,0)))</f>
        <v/>
      </c>
      <c r="P74" s="21">
        <f>IFERROR(VLOOKUP(B74,'12 YAŞ ERKEK'!$B$8:$P$57,15,0)," ")</f>
        <v>119</v>
      </c>
      <c r="Q74" s="20">
        <f t="shared" si="2"/>
        <v>0</v>
      </c>
      <c r="R74" s="19">
        <f t="shared" si="3"/>
        <v>119</v>
      </c>
    </row>
    <row r="75" spans="1:18" ht="34.5" hidden="1" customHeight="1" x14ac:dyDescent="0.2">
      <c r="A75" s="32">
        <v>15</v>
      </c>
      <c r="B75" s="58" t="s">
        <v>89</v>
      </c>
      <c r="C75" s="58" t="s">
        <v>48</v>
      </c>
      <c r="D75" s="13" t="str">
        <f>IF(ISERROR(VLOOKUP(B75,'[4]100m.Eng'!$E$8:$F$1000,2,0)),"",(VLOOKUP(B75,'[4]100m.Eng'!$E$8:$H$1000,2,0)))</f>
        <v/>
      </c>
      <c r="E75" s="14" t="str">
        <f>IF(ISERROR(VLOOKUP(B75,'[4]100m.Eng'!$E$8:$G$1000,3,0)),"",(VLOOKUP(B75,'[4]100m.Eng'!$E$8:$G$1000,3,0)))</f>
        <v/>
      </c>
      <c r="F75" s="29" t="str">
        <f>IF(ISERROR(VLOOKUP(B75,[4]Cirit!$E$8:$K$998,7,0)),"",(VLOOKUP(B75,[4]Cirit!$E$8:$K$998,7,0)))</f>
        <v/>
      </c>
      <c r="G75" s="22" t="str">
        <f>IF(ISERROR(VLOOKUP(B75,[4]Cirit!$E$8:$L$998,8,0)),"",(VLOOKUP(B75,[4]Cirit!$E$8:$L$998,8,0)))</f>
        <v/>
      </c>
      <c r="H75" s="28"/>
      <c r="I75" s="27"/>
      <c r="J75" s="26" t="str">
        <f>IF(ISERROR(VLOOKUP(B75,'[4]2000m.'!$E$8:$F$1000,2,0)),"",(VLOOKUP(B75,'[4]2000m.'!$E$8:$H$1000,2,0)))</f>
        <v/>
      </c>
      <c r="K75" s="22" t="str">
        <f>IF(ISERROR(VLOOKUP(B75,'[4]2000m.'!$E$8:$G$1000,3,0)),"",(VLOOKUP(B75,'[4]2000m.'!$E$8:$G$1000,3,0)))</f>
        <v/>
      </c>
      <c r="L75" s="25" t="str">
        <f>IF(ISERROR(VLOOKUP(B75,[4]Yüksek!$E$8:$AG$1000,29,0)),"",(VLOOKUP(B75,[4]Yüksek!$E$8:$AG$1000,29,0)))</f>
        <v/>
      </c>
      <c r="M75" s="24" t="str">
        <f>IF(ISERROR(VLOOKUP(B75,[4]Yüksek!$E$8:$AH$1000,30,0)),"",(VLOOKUP(B75,[4]Yüksek!$E$8:$AH$1000,30,0)))</f>
        <v/>
      </c>
      <c r="N75" s="29" t="str">
        <f>IF(ISERROR(VLOOKUP(B75,[4]Disk!$E$8:$K$1000,7,0)),"",(VLOOKUP(B75,[4]Disk!$E$8:$K$1000,7,0)))</f>
        <v/>
      </c>
      <c r="O75" s="22" t="str">
        <f>IF(ISERROR(VLOOKUP(B75,[4]Disk!$E$8:$L$1000,8,0)),"",(VLOOKUP(B75,[4]Disk!$E$8:$L$1000,8,0)))</f>
        <v/>
      </c>
      <c r="P75" s="21">
        <f>IFERROR(VLOOKUP(B75,'12 YAŞ ERKEK'!$B$8:$P$57,15,0)," ")</f>
        <v>119</v>
      </c>
      <c r="Q75" s="20">
        <f t="shared" si="2"/>
        <v>0</v>
      </c>
      <c r="R75" s="19">
        <f t="shared" si="3"/>
        <v>119</v>
      </c>
    </row>
    <row r="76" spans="1:18" ht="34.5" hidden="1" customHeight="1" x14ac:dyDescent="0.2">
      <c r="A76" s="32">
        <v>16</v>
      </c>
      <c r="B76" s="58" t="s">
        <v>88</v>
      </c>
      <c r="C76" s="58" t="s">
        <v>63</v>
      </c>
      <c r="D76" s="13" t="str">
        <f>IF(ISERROR(VLOOKUP(B76,'[4]100m.Eng'!$E$8:$F$1000,2,0)),"",(VLOOKUP(B76,'[4]100m.Eng'!$E$8:$H$1000,2,0)))</f>
        <v/>
      </c>
      <c r="E76" s="14" t="str">
        <f>IF(ISERROR(VLOOKUP(B76,'[4]100m.Eng'!$E$8:$G$1000,3,0)),"",(VLOOKUP(B76,'[4]100m.Eng'!$E$8:$G$1000,3,0)))</f>
        <v/>
      </c>
      <c r="F76" s="29">
        <f>IF(ISERROR(VLOOKUP(B76,[4]Cirit!$E$8:$K$998,7,0)),"",(VLOOKUP(B76,[4]Cirit!$E$8:$K$998,7,0)))</f>
        <v>1769</v>
      </c>
      <c r="G76" s="22">
        <f>IF(ISERROR(VLOOKUP(B76,[4]Cirit!$E$8:$L$998,8,0)),"",(VLOOKUP(B76,[4]Cirit!$E$8:$L$998,8,0)))</f>
        <v>34</v>
      </c>
      <c r="H76" s="28"/>
      <c r="I76" s="27"/>
      <c r="J76" s="26" t="str">
        <f>IF(ISERROR(VLOOKUP(B76,'[4]2000m.'!$E$8:$F$1000,2,0)),"",(VLOOKUP(B76,'[4]2000m.'!$E$8:$H$1000,2,0)))</f>
        <v/>
      </c>
      <c r="K76" s="22" t="str">
        <f>IF(ISERROR(VLOOKUP(B76,'[4]2000m.'!$E$8:$G$1000,3,0)),"",(VLOOKUP(B76,'[4]2000m.'!$E$8:$G$1000,3,0)))</f>
        <v/>
      </c>
      <c r="L76" s="25" t="str">
        <f>IF(ISERROR(VLOOKUP(B76,[4]Yüksek!$E$8:$AG$1000,29,0)),"",(VLOOKUP(B76,[4]Yüksek!$E$8:$AG$1000,29,0)))</f>
        <v/>
      </c>
      <c r="M76" s="24" t="str">
        <f>IF(ISERROR(VLOOKUP(B76,[4]Yüksek!$E$8:$AH$1000,30,0)),"",(VLOOKUP(B76,[4]Yüksek!$E$8:$AH$1000,30,0)))</f>
        <v/>
      </c>
      <c r="N76" s="29" t="str">
        <f>IF(ISERROR(VLOOKUP(B76,[4]Disk!$E$8:$K$1000,7,0)),"",(VLOOKUP(B76,[4]Disk!$E$8:$K$1000,7,0)))</f>
        <v/>
      </c>
      <c r="O76" s="22" t="str">
        <f>IF(ISERROR(VLOOKUP(B76,[4]Disk!$E$8:$L$1000,8,0)),"",(VLOOKUP(B76,[4]Disk!$E$8:$L$1000,8,0)))</f>
        <v/>
      </c>
      <c r="P76" s="21">
        <f>IFERROR(VLOOKUP(B76,'12 YAŞ ERKEK'!$B$8:$P$57,15,0)," ")</f>
        <v>81</v>
      </c>
      <c r="Q76" s="20">
        <f t="shared" si="2"/>
        <v>34</v>
      </c>
      <c r="R76" s="19">
        <f t="shared" si="3"/>
        <v>115</v>
      </c>
    </row>
    <row r="77" spans="1:18" ht="34.5" hidden="1" customHeight="1" x14ac:dyDescent="0.2">
      <c r="A77" s="32">
        <v>17</v>
      </c>
      <c r="B77" s="58" t="s">
        <v>85</v>
      </c>
      <c r="C77" s="58" t="s">
        <v>52</v>
      </c>
      <c r="D77" s="13" t="str">
        <f>IF(ISERROR(VLOOKUP(B77,'[4]100m.Eng'!$E$8:$F$1000,2,0)),"",(VLOOKUP(B77,'[4]100m.Eng'!$E$8:$H$1000,2,0)))</f>
        <v/>
      </c>
      <c r="E77" s="14" t="str">
        <f>IF(ISERROR(VLOOKUP(B77,'[4]100m.Eng'!$E$8:$G$1000,3,0)),"",(VLOOKUP(B77,'[4]100m.Eng'!$E$8:$G$1000,3,0)))</f>
        <v/>
      </c>
      <c r="F77" s="29" t="str">
        <f>IF(ISERROR(VLOOKUP(B77,[4]Cirit!$E$8:$K$998,7,0)),"",(VLOOKUP(B77,[4]Cirit!$E$8:$K$998,7,0)))</f>
        <v/>
      </c>
      <c r="G77" s="22" t="str">
        <f>IF(ISERROR(VLOOKUP(B77,[4]Cirit!$E$8:$L$998,8,0)),"",(VLOOKUP(B77,[4]Cirit!$E$8:$L$998,8,0)))</f>
        <v/>
      </c>
      <c r="H77" s="28"/>
      <c r="I77" s="27"/>
      <c r="J77" s="26" t="str">
        <f>IF(ISERROR(VLOOKUP(B77,'[4]2000m.'!$E$8:$F$1000,2,0)),"",(VLOOKUP(B77,'[4]2000m.'!$E$8:$H$1000,2,0)))</f>
        <v/>
      </c>
      <c r="K77" s="22" t="str">
        <f>IF(ISERROR(VLOOKUP(B77,'[4]2000m.'!$E$8:$G$1000,3,0)),"",(VLOOKUP(B77,'[4]2000m.'!$E$8:$G$1000,3,0)))</f>
        <v/>
      </c>
      <c r="L77" s="25" t="str">
        <f>IF(ISERROR(VLOOKUP(B77,[4]Yüksek!$E$8:$AG$1000,29,0)),"",(VLOOKUP(B77,[4]Yüksek!$E$8:$AG$1000,29,0)))</f>
        <v/>
      </c>
      <c r="M77" s="24" t="str">
        <f>IF(ISERROR(VLOOKUP(B77,[4]Yüksek!$E$8:$AH$1000,30,0)),"",(VLOOKUP(B77,[4]Yüksek!$E$8:$AH$1000,30,0)))</f>
        <v/>
      </c>
      <c r="N77" s="29" t="str">
        <f>IF(ISERROR(VLOOKUP(B77,[4]Disk!$E$8:$K$1000,7,0)),"",(VLOOKUP(B77,[4]Disk!$E$8:$K$1000,7,0)))</f>
        <v/>
      </c>
      <c r="O77" s="22" t="str">
        <f>IF(ISERROR(VLOOKUP(B77,[4]Disk!$E$8:$L$1000,8,0)),"",(VLOOKUP(B77,[4]Disk!$E$8:$L$1000,8,0)))</f>
        <v/>
      </c>
      <c r="P77" s="21">
        <f>IFERROR(VLOOKUP(B77,'12 YAŞ ERKEK'!$B$8:$P$57,15,0)," ")</f>
        <v>109</v>
      </c>
      <c r="Q77" s="20">
        <f t="shared" si="2"/>
        <v>0</v>
      </c>
      <c r="R77" s="19">
        <f t="shared" si="3"/>
        <v>109</v>
      </c>
    </row>
    <row r="78" spans="1:18" ht="34.5" hidden="1" customHeight="1" x14ac:dyDescent="0.2">
      <c r="A78" s="32">
        <v>18</v>
      </c>
      <c r="B78" s="58" t="s">
        <v>83</v>
      </c>
      <c r="C78" s="58" t="s">
        <v>41</v>
      </c>
      <c r="D78" s="13" t="str">
        <f>IF(ISERROR(VLOOKUP(B78,'[4]100m.Eng'!$E$8:$F$1000,2,0)),"",(VLOOKUP(B78,'[4]100m.Eng'!$E$8:$H$1000,2,0)))</f>
        <v/>
      </c>
      <c r="E78" s="14" t="str">
        <f>IF(ISERROR(VLOOKUP(B78,'[4]100m.Eng'!$E$8:$G$1000,3,0)),"",(VLOOKUP(B78,'[4]100m.Eng'!$E$8:$G$1000,3,0)))</f>
        <v/>
      </c>
      <c r="F78" s="29" t="str">
        <f>IF(ISERROR(VLOOKUP(B78,[4]Cirit!$E$8:$K$998,7,0)),"",(VLOOKUP(B78,[4]Cirit!$E$8:$K$998,7,0)))</f>
        <v/>
      </c>
      <c r="G78" s="22" t="str">
        <f>IF(ISERROR(VLOOKUP(B78,[4]Cirit!$E$8:$L$998,8,0)),"",(VLOOKUP(B78,[4]Cirit!$E$8:$L$998,8,0)))</f>
        <v/>
      </c>
      <c r="H78" s="28"/>
      <c r="I78" s="27"/>
      <c r="J78" s="26" t="str">
        <f>IF(ISERROR(VLOOKUP(B78,'[4]2000m.'!$E$8:$F$1000,2,0)),"",(VLOOKUP(B78,'[4]2000m.'!$E$8:$H$1000,2,0)))</f>
        <v/>
      </c>
      <c r="K78" s="22" t="str">
        <f>IF(ISERROR(VLOOKUP(B78,'[4]2000m.'!$E$8:$G$1000,3,0)),"",(VLOOKUP(B78,'[4]2000m.'!$E$8:$G$1000,3,0)))</f>
        <v/>
      </c>
      <c r="L78" s="25" t="str">
        <f>IF(ISERROR(VLOOKUP(B78,[4]Yüksek!$E$8:$AG$1000,29,0)),"",(VLOOKUP(B78,[4]Yüksek!$E$8:$AG$1000,29,0)))</f>
        <v/>
      </c>
      <c r="M78" s="24" t="str">
        <f>IF(ISERROR(VLOOKUP(B78,[4]Yüksek!$E$8:$AH$1000,30,0)),"",(VLOOKUP(B78,[4]Yüksek!$E$8:$AH$1000,30,0)))</f>
        <v/>
      </c>
      <c r="N78" s="29" t="str">
        <f>IF(ISERROR(VLOOKUP(B78,[4]Disk!$E$8:$K$1000,7,0)),"",(VLOOKUP(B78,[4]Disk!$E$8:$K$1000,7,0)))</f>
        <v/>
      </c>
      <c r="O78" s="22" t="str">
        <f>IF(ISERROR(VLOOKUP(B78,[4]Disk!$E$8:$L$1000,8,0)),"",(VLOOKUP(B78,[4]Disk!$E$8:$L$1000,8,0)))</f>
        <v/>
      </c>
      <c r="P78" s="21">
        <f>IFERROR(VLOOKUP(B78,'12 YAŞ ERKEK'!$B$8:$P$57,15,0)," ")</f>
        <v>106</v>
      </c>
      <c r="Q78" s="20">
        <f t="shared" si="2"/>
        <v>0</v>
      </c>
      <c r="R78" s="19">
        <f t="shared" si="3"/>
        <v>106</v>
      </c>
    </row>
    <row r="79" spans="1:18" ht="34.5" hidden="1" customHeight="1" x14ac:dyDescent="0.2">
      <c r="A79" s="32">
        <v>19</v>
      </c>
      <c r="B79" s="58" t="s">
        <v>87</v>
      </c>
      <c r="C79" s="58" t="s">
        <v>41</v>
      </c>
      <c r="D79" s="13" t="str">
        <f>IF(ISERROR(VLOOKUP(B79,'[4]100m.Eng'!$E$8:$F$1000,2,0)),"",(VLOOKUP(B79,'[4]100m.Eng'!$E$8:$H$1000,2,0)))</f>
        <v/>
      </c>
      <c r="E79" s="14" t="str">
        <f>IF(ISERROR(VLOOKUP(B79,'[4]100m.Eng'!$E$8:$G$1000,3,0)),"",(VLOOKUP(B79,'[4]100m.Eng'!$E$8:$G$1000,3,0)))</f>
        <v/>
      </c>
      <c r="F79" s="29" t="str">
        <f>IF(ISERROR(VLOOKUP(B79,[4]Cirit!$E$8:$K$998,7,0)),"",(VLOOKUP(B79,[4]Cirit!$E$8:$K$998,7,0)))</f>
        <v/>
      </c>
      <c r="G79" s="22" t="str">
        <f>IF(ISERROR(VLOOKUP(B79,[4]Cirit!$E$8:$L$998,8,0)),"",(VLOOKUP(B79,[4]Cirit!$E$8:$L$998,8,0)))</f>
        <v/>
      </c>
      <c r="H79" s="28"/>
      <c r="I79" s="27"/>
      <c r="J79" s="26" t="str">
        <f>IF(ISERROR(VLOOKUP(B79,'[4]2000m.'!$E$8:$F$1000,2,0)),"",(VLOOKUP(B79,'[4]2000m.'!$E$8:$H$1000,2,0)))</f>
        <v/>
      </c>
      <c r="K79" s="22" t="str">
        <f>IF(ISERROR(VLOOKUP(B79,'[4]2000m.'!$E$8:$G$1000,3,0)),"",(VLOOKUP(B79,'[4]2000m.'!$E$8:$G$1000,3,0)))</f>
        <v/>
      </c>
      <c r="L79" s="25" t="str">
        <f>IF(ISERROR(VLOOKUP(B79,[4]Yüksek!$E$8:$AG$1000,29,0)),"",(VLOOKUP(B79,[4]Yüksek!$E$8:$AG$1000,29,0)))</f>
        <v/>
      </c>
      <c r="M79" s="24" t="str">
        <f>IF(ISERROR(VLOOKUP(B79,[4]Yüksek!$E$8:$AH$1000,30,0)),"",(VLOOKUP(B79,[4]Yüksek!$E$8:$AH$1000,30,0)))</f>
        <v/>
      </c>
      <c r="N79" s="29" t="str">
        <f>IF(ISERROR(VLOOKUP(B79,[4]Disk!$E$8:$K$1000,7,0)),"",(VLOOKUP(B79,[4]Disk!$E$8:$K$1000,7,0)))</f>
        <v/>
      </c>
      <c r="O79" s="22" t="str">
        <f>IF(ISERROR(VLOOKUP(B79,[4]Disk!$E$8:$L$1000,8,0)),"",(VLOOKUP(B79,[4]Disk!$E$8:$L$1000,8,0)))</f>
        <v/>
      </c>
      <c r="P79" s="21">
        <f>IFERROR(VLOOKUP(B79,'12 YAŞ ERKEK'!$B$8:$P$57,15,0)," ")</f>
        <v>105</v>
      </c>
      <c r="Q79" s="20">
        <f t="shared" si="2"/>
        <v>0</v>
      </c>
      <c r="R79" s="19">
        <f t="shared" si="3"/>
        <v>105</v>
      </c>
    </row>
    <row r="80" spans="1:18" ht="34.5" hidden="1" customHeight="1" x14ac:dyDescent="0.2">
      <c r="A80" s="32">
        <v>20</v>
      </c>
      <c r="B80" s="58" t="s">
        <v>82</v>
      </c>
      <c r="C80" s="58" t="s">
        <v>41</v>
      </c>
      <c r="D80" s="13" t="str">
        <f>IF(ISERROR(VLOOKUP(B80,'[4]100m.Eng'!$E$8:$F$1000,2,0)),"",(VLOOKUP(B80,'[4]100m.Eng'!$E$8:$H$1000,2,0)))</f>
        <v/>
      </c>
      <c r="E80" s="14" t="str">
        <f>IF(ISERROR(VLOOKUP(B80,'[4]100m.Eng'!$E$8:$G$1000,3,0)),"",(VLOOKUP(B80,'[4]100m.Eng'!$E$8:$G$1000,3,0)))</f>
        <v/>
      </c>
      <c r="F80" s="29" t="str">
        <f>IF(ISERROR(VLOOKUP(B80,[4]Cirit!$E$8:$K$998,7,0)),"",(VLOOKUP(B80,[4]Cirit!$E$8:$K$998,7,0)))</f>
        <v/>
      </c>
      <c r="G80" s="22" t="str">
        <f>IF(ISERROR(VLOOKUP(B80,[4]Cirit!$E$8:$L$998,8,0)),"",(VLOOKUP(B80,[4]Cirit!$E$8:$L$998,8,0)))</f>
        <v/>
      </c>
      <c r="H80" s="28"/>
      <c r="I80" s="27"/>
      <c r="J80" s="26" t="str">
        <f>IF(ISERROR(VLOOKUP(B80,'[4]2000m.'!$E$8:$F$1000,2,0)),"",(VLOOKUP(B80,'[4]2000m.'!$E$8:$H$1000,2,0)))</f>
        <v/>
      </c>
      <c r="K80" s="22" t="str">
        <f>IF(ISERROR(VLOOKUP(B80,'[4]2000m.'!$E$8:$G$1000,3,0)),"",(VLOOKUP(B80,'[4]2000m.'!$E$8:$G$1000,3,0)))</f>
        <v/>
      </c>
      <c r="L80" s="25" t="str">
        <f>IF(ISERROR(VLOOKUP(B80,[4]Yüksek!$E$8:$AG$1000,29,0)),"",(VLOOKUP(B80,[4]Yüksek!$E$8:$AG$1000,29,0)))</f>
        <v/>
      </c>
      <c r="M80" s="24" t="str">
        <f>IF(ISERROR(VLOOKUP(B80,[4]Yüksek!$E$8:$AH$1000,30,0)),"",(VLOOKUP(B80,[4]Yüksek!$E$8:$AH$1000,30,0)))</f>
        <v/>
      </c>
      <c r="N80" s="29" t="str">
        <f>IF(ISERROR(VLOOKUP(B80,[4]Disk!$E$8:$K$1000,7,0)),"",(VLOOKUP(B80,[4]Disk!$E$8:$K$1000,7,0)))</f>
        <v/>
      </c>
      <c r="O80" s="22" t="str">
        <f>IF(ISERROR(VLOOKUP(B80,[4]Disk!$E$8:$L$1000,8,0)),"",(VLOOKUP(B80,[4]Disk!$E$8:$L$1000,8,0)))</f>
        <v/>
      </c>
      <c r="P80" s="21">
        <f>IFERROR(VLOOKUP(B80,'12 YAŞ ERKEK'!$B$8:$P$57,15,0)," ")</f>
        <v>89</v>
      </c>
      <c r="Q80" s="20">
        <f t="shared" si="2"/>
        <v>0</v>
      </c>
      <c r="R80" s="19">
        <f t="shared" si="3"/>
        <v>89</v>
      </c>
    </row>
    <row r="81" spans="1:18" ht="34.5" hidden="1" customHeight="1" x14ac:dyDescent="0.2">
      <c r="A81" s="32">
        <v>21</v>
      </c>
      <c r="B81" s="58" t="s">
        <v>86</v>
      </c>
      <c r="C81" s="58" t="s">
        <v>63</v>
      </c>
      <c r="D81" s="13" t="str">
        <f>IF(ISERROR(VLOOKUP(B81,'[4]100m.Eng'!$E$8:$F$1000,2,0)),"",(VLOOKUP(B81,'[4]100m.Eng'!$E$8:$H$1000,2,0)))</f>
        <v/>
      </c>
      <c r="E81" s="14" t="str">
        <f>IF(ISERROR(VLOOKUP(B81,'[4]100m.Eng'!$E$8:$G$1000,3,0)),"",(VLOOKUP(B81,'[4]100m.Eng'!$E$8:$G$1000,3,0)))</f>
        <v/>
      </c>
      <c r="F81" s="29">
        <f>IF(ISERROR(VLOOKUP(B81,[4]Cirit!$E$8:$K$998,7,0)),"",(VLOOKUP(B81,[4]Cirit!$E$8:$K$998,7,0)))</f>
        <v>1469</v>
      </c>
      <c r="G81" s="22">
        <f>IF(ISERROR(VLOOKUP(B81,[4]Cirit!$E$8:$L$998,8,0)),"",(VLOOKUP(B81,[4]Cirit!$E$8:$L$998,8,0)))</f>
        <v>28</v>
      </c>
      <c r="H81" s="28"/>
      <c r="I81" s="27"/>
      <c r="J81" s="26" t="str">
        <f>IF(ISERROR(VLOOKUP(B81,'[4]2000m.'!$E$8:$F$1000,2,0)),"",(VLOOKUP(B81,'[4]2000m.'!$E$8:$H$1000,2,0)))</f>
        <v/>
      </c>
      <c r="K81" s="22" t="str">
        <f>IF(ISERROR(VLOOKUP(B81,'[4]2000m.'!$E$8:$G$1000,3,0)),"",(VLOOKUP(B81,'[4]2000m.'!$E$8:$G$1000,3,0)))</f>
        <v/>
      </c>
      <c r="L81" s="25" t="str">
        <f>IF(ISERROR(VLOOKUP(B81,[4]Yüksek!$E$8:$AG$1000,29,0)),"",(VLOOKUP(B81,[4]Yüksek!$E$8:$AG$1000,29,0)))</f>
        <v/>
      </c>
      <c r="M81" s="24" t="str">
        <f>IF(ISERROR(VLOOKUP(B81,[4]Yüksek!$E$8:$AH$1000,30,0)),"",(VLOOKUP(B81,[4]Yüksek!$E$8:$AH$1000,30,0)))</f>
        <v/>
      </c>
      <c r="N81" s="29" t="str">
        <f>IF(ISERROR(VLOOKUP(B81,[4]Disk!$E$8:$K$1000,7,0)),"",(VLOOKUP(B81,[4]Disk!$E$8:$K$1000,7,0)))</f>
        <v/>
      </c>
      <c r="O81" s="22" t="str">
        <f>IF(ISERROR(VLOOKUP(B81,[4]Disk!$E$8:$L$1000,8,0)),"",(VLOOKUP(B81,[4]Disk!$E$8:$L$1000,8,0)))</f>
        <v/>
      </c>
      <c r="P81" s="21">
        <f>IFERROR(VLOOKUP(B81,'12 YAŞ ERKEK'!$B$8:$P$57,15,0)," ")</f>
        <v>59</v>
      </c>
      <c r="Q81" s="20">
        <f t="shared" si="2"/>
        <v>28</v>
      </c>
      <c r="R81" s="19">
        <f t="shared" si="3"/>
        <v>87</v>
      </c>
    </row>
    <row r="82" spans="1:18" ht="34.5" hidden="1" customHeight="1" x14ac:dyDescent="0.2">
      <c r="A82" s="32">
        <v>22</v>
      </c>
      <c r="B82" s="58" t="s">
        <v>84</v>
      </c>
      <c r="C82" s="58" t="s">
        <v>43</v>
      </c>
      <c r="D82" s="13" t="str">
        <f>IF(ISERROR(VLOOKUP(B82,'[4]100m.Eng'!$E$8:$F$1000,2,0)),"",(VLOOKUP(B82,'[4]100m.Eng'!$E$8:$H$1000,2,0)))</f>
        <v/>
      </c>
      <c r="E82" s="14" t="str">
        <f>IF(ISERROR(VLOOKUP(B82,'[4]100m.Eng'!$E$8:$G$1000,3,0)),"",(VLOOKUP(B82,'[4]100m.Eng'!$E$8:$G$1000,3,0)))</f>
        <v/>
      </c>
      <c r="F82" s="29" t="str">
        <f>IF(ISERROR(VLOOKUP(B82,[4]Cirit!$E$8:$K$998,7,0)),"",(VLOOKUP(B82,[4]Cirit!$E$8:$K$998,7,0)))</f>
        <v/>
      </c>
      <c r="G82" s="22" t="str">
        <f>IF(ISERROR(VLOOKUP(B82,[4]Cirit!$E$8:$L$998,8,0)),"",(VLOOKUP(B82,[4]Cirit!$E$8:$L$998,8,0)))</f>
        <v/>
      </c>
      <c r="H82" s="28"/>
      <c r="I82" s="27"/>
      <c r="J82" s="26" t="str">
        <f>IF(ISERROR(VLOOKUP(B82,'[4]2000m.'!$E$8:$F$1000,2,0)),"",(VLOOKUP(B82,'[4]2000m.'!$E$8:$H$1000,2,0)))</f>
        <v/>
      </c>
      <c r="K82" s="22" t="str">
        <f>IF(ISERROR(VLOOKUP(B82,'[4]2000m.'!$E$8:$G$1000,3,0)),"",(VLOOKUP(B82,'[4]2000m.'!$E$8:$G$1000,3,0)))</f>
        <v/>
      </c>
      <c r="L82" s="25" t="str">
        <f>IF(ISERROR(VLOOKUP(B82,[4]Yüksek!$E$8:$AG$1000,29,0)),"",(VLOOKUP(B82,[4]Yüksek!$E$8:$AG$1000,29,0)))</f>
        <v/>
      </c>
      <c r="M82" s="24" t="str">
        <f>IF(ISERROR(VLOOKUP(B82,[4]Yüksek!$E$8:$AH$1000,30,0)),"",(VLOOKUP(B82,[4]Yüksek!$E$8:$AH$1000,30,0)))</f>
        <v/>
      </c>
      <c r="N82" s="29" t="str">
        <f>IF(ISERROR(VLOOKUP(B82,[4]Disk!$E$8:$K$1000,7,0)),"",(VLOOKUP(B82,[4]Disk!$E$8:$K$1000,7,0)))</f>
        <v/>
      </c>
      <c r="O82" s="22" t="str">
        <f>IF(ISERROR(VLOOKUP(B82,[4]Disk!$E$8:$L$1000,8,0)),"",(VLOOKUP(B82,[4]Disk!$E$8:$L$1000,8,0)))</f>
        <v/>
      </c>
      <c r="P82" s="21">
        <f>IFERROR(VLOOKUP(B82,'12 YAŞ ERKEK'!$B$8:$P$57,15,0)," ")</f>
        <v>65</v>
      </c>
      <c r="Q82" s="20">
        <f t="shared" si="2"/>
        <v>0</v>
      </c>
      <c r="R82" s="19">
        <f t="shared" si="3"/>
        <v>65</v>
      </c>
    </row>
    <row r="83" spans="1:18" ht="34.5" hidden="1" customHeight="1" x14ac:dyDescent="0.2">
      <c r="A83" s="32">
        <v>23</v>
      </c>
      <c r="B83" s="58" t="s">
        <v>80</v>
      </c>
      <c r="C83" s="58" t="s">
        <v>41</v>
      </c>
      <c r="D83" s="13" t="str">
        <f>IF(ISERROR(VLOOKUP(B83,'[4]100m.Eng'!$E$8:$F$1000,2,0)),"",(VLOOKUP(B83,'[4]100m.Eng'!$E$8:$H$1000,2,0)))</f>
        <v/>
      </c>
      <c r="E83" s="14" t="str">
        <f>IF(ISERROR(VLOOKUP(B83,'[4]100m.Eng'!$E$8:$G$1000,3,0)),"",(VLOOKUP(B83,'[4]100m.Eng'!$E$8:$G$1000,3,0)))</f>
        <v/>
      </c>
      <c r="F83" s="29" t="str">
        <f>IF(ISERROR(VLOOKUP(B83,[4]Cirit!$E$8:$K$998,7,0)),"",(VLOOKUP(B83,[4]Cirit!$E$8:$K$998,7,0)))</f>
        <v/>
      </c>
      <c r="G83" s="22" t="str">
        <f>IF(ISERROR(VLOOKUP(B83,[4]Cirit!$E$8:$L$998,8,0)),"",(VLOOKUP(B83,[4]Cirit!$E$8:$L$998,8,0)))</f>
        <v/>
      </c>
      <c r="H83" s="28"/>
      <c r="I83" s="27"/>
      <c r="J83" s="26" t="str">
        <f>IF(ISERROR(VLOOKUP(B83,'[4]2000m.'!$E$8:$F$1000,2,0)),"",(VLOOKUP(B83,'[4]2000m.'!$E$8:$H$1000,2,0)))</f>
        <v/>
      </c>
      <c r="K83" s="22" t="str">
        <f>IF(ISERROR(VLOOKUP(B83,'[4]2000m.'!$E$8:$G$1000,3,0)),"",(VLOOKUP(B83,'[4]2000m.'!$E$8:$G$1000,3,0)))</f>
        <v/>
      </c>
      <c r="L83" s="25" t="str">
        <f>IF(ISERROR(VLOOKUP(B83,[4]Yüksek!$E$8:$AG$1000,29,0)),"",(VLOOKUP(B83,[4]Yüksek!$E$8:$AG$1000,29,0)))</f>
        <v/>
      </c>
      <c r="M83" s="24" t="str">
        <f>IF(ISERROR(VLOOKUP(B83,[4]Yüksek!$E$8:$AH$1000,30,0)),"",(VLOOKUP(B83,[4]Yüksek!$E$8:$AH$1000,30,0)))</f>
        <v/>
      </c>
      <c r="N83" s="29" t="str">
        <f>IF(ISERROR(VLOOKUP(B83,[4]Disk!$E$8:$K$1000,7,0)),"",(VLOOKUP(B83,[4]Disk!$E$8:$K$1000,7,0)))</f>
        <v/>
      </c>
      <c r="O83" s="22" t="str">
        <f>IF(ISERROR(VLOOKUP(B83,[4]Disk!$E$8:$L$1000,8,0)),"",(VLOOKUP(B83,[4]Disk!$E$8:$L$1000,8,0)))</f>
        <v/>
      </c>
      <c r="P83" s="21">
        <f>IFERROR(VLOOKUP(B83,'12 YAŞ ERKEK'!$B$8:$P$57,15,0)," ")</f>
        <v>58</v>
      </c>
      <c r="Q83" s="20">
        <f t="shared" si="2"/>
        <v>0</v>
      </c>
      <c r="R83" s="19">
        <f t="shared" si="3"/>
        <v>58</v>
      </c>
    </row>
    <row r="84" spans="1:18" ht="34.5" hidden="1" customHeight="1" x14ac:dyDescent="0.2">
      <c r="A84" s="32">
        <v>24</v>
      </c>
      <c r="B84" s="58" t="s">
        <v>81</v>
      </c>
      <c r="C84" s="58" t="s">
        <v>41</v>
      </c>
      <c r="D84" s="13" t="str">
        <f>IF(ISERROR(VLOOKUP(B84,'[4]100m.Eng'!$E$8:$F$1000,2,0)),"",(VLOOKUP(B84,'[4]100m.Eng'!$E$8:$H$1000,2,0)))</f>
        <v/>
      </c>
      <c r="E84" s="14" t="str">
        <f>IF(ISERROR(VLOOKUP(B84,'[4]100m.Eng'!$E$8:$G$1000,3,0)),"",(VLOOKUP(B84,'[4]100m.Eng'!$E$8:$G$1000,3,0)))</f>
        <v/>
      </c>
      <c r="F84" s="29" t="str">
        <f>IF(ISERROR(VLOOKUP(B84,[4]Cirit!$E$8:$K$998,7,0)),"",(VLOOKUP(B84,[4]Cirit!$E$8:$K$998,7,0)))</f>
        <v/>
      </c>
      <c r="G84" s="22" t="str">
        <f>IF(ISERROR(VLOOKUP(B84,[4]Cirit!$E$8:$L$998,8,0)),"",(VLOOKUP(B84,[4]Cirit!$E$8:$L$998,8,0)))</f>
        <v/>
      </c>
      <c r="H84" s="28"/>
      <c r="I84" s="27"/>
      <c r="J84" s="26" t="str">
        <f>IF(ISERROR(VLOOKUP(B84,'[4]2000m.'!$E$8:$F$1000,2,0)),"",(VLOOKUP(B84,'[4]2000m.'!$E$8:$H$1000,2,0)))</f>
        <v/>
      </c>
      <c r="K84" s="22" t="str">
        <f>IF(ISERROR(VLOOKUP(B84,'[4]2000m.'!$E$8:$G$1000,3,0)),"",(VLOOKUP(B84,'[4]2000m.'!$E$8:$G$1000,3,0)))</f>
        <v/>
      </c>
      <c r="L84" s="25" t="str">
        <f>IF(ISERROR(VLOOKUP(B84,[4]Yüksek!$E$8:$AG$1000,29,0)),"",(VLOOKUP(B84,[4]Yüksek!$E$8:$AG$1000,29,0)))</f>
        <v/>
      </c>
      <c r="M84" s="24" t="str">
        <f>IF(ISERROR(VLOOKUP(B84,[4]Yüksek!$E$8:$AH$1000,30,0)),"",(VLOOKUP(B84,[4]Yüksek!$E$8:$AH$1000,30,0)))</f>
        <v/>
      </c>
      <c r="N84" s="29" t="str">
        <f>IF(ISERROR(VLOOKUP(B84,[4]Disk!$E$8:$K$1000,7,0)),"",(VLOOKUP(B84,[4]Disk!$E$8:$K$1000,7,0)))</f>
        <v/>
      </c>
      <c r="O84" s="22" t="str">
        <f>IF(ISERROR(VLOOKUP(B84,[4]Disk!$E$8:$L$1000,8,0)),"",(VLOOKUP(B84,[4]Disk!$E$8:$L$1000,8,0)))</f>
        <v/>
      </c>
      <c r="P84" s="21">
        <f>IFERROR(VLOOKUP(B84,'12 YAŞ ERKEK'!$B$8:$P$57,15,0)," ")</f>
        <v>55</v>
      </c>
      <c r="Q84" s="20">
        <f t="shared" si="2"/>
        <v>0</v>
      </c>
      <c r="R84" s="19">
        <f t="shared" si="3"/>
        <v>55</v>
      </c>
    </row>
    <row r="85" spans="1:18" ht="34.5" hidden="1" customHeight="1" x14ac:dyDescent="0.2">
      <c r="A85" s="32" t="s">
        <v>22</v>
      </c>
      <c r="B85" s="58" t="s">
        <v>79</v>
      </c>
      <c r="C85" s="58" t="s">
        <v>41</v>
      </c>
      <c r="D85" s="13" t="str">
        <f>IF(ISERROR(VLOOKUP(B85,'[4]100m.Eng'!$E$8:$F$1000,2,0)),"",(VLOOKUP(B85,'[4]100m.Eng'!$E$8:$H$1000,2,0)))</f>
        <v/>
      </c>
      <c r="E85" s="14" t="str">
        <f>IF(ISERROR(VLOOKUP(B85,'[4]100m.Eng'!$E$8:$G$1000,3,0)),"",(VLOOKUP(B85,'[4]100m.Eng'!$E$8:$G$1000,3,0)))</f>
        <v/>
      </c>
      <c r="F85" s="29" t="str">
        <f>IF(ISERROR(VLOOKUP(B85,[4]Cirit!$E$8:$K$998,7,0)),"",(VLOOKUP(B85,[4]Cirit!$E$8:$K$998,7,0)))</f>
        <v/>
      </c>
      <c r="G85" s="22" t="str">
        <f>IF(ISERROR(VLOOKUP(B85,[4]Cirit!$E$8:$L$998,8,0)),"",(VLOOKUP(B85,[4]Cirit!$E$8:$L$998,8,0)))</f>
        <v/>
      </c>
      <c r="H85" s="28"/>
      <c r="I85" s="27"/>
      <c r="J85" s="26" t="str">
        <f>IF(ISERROR(VLOOKUP(B85,'[4]2000m.'!$E$8:$F$1000,2,0)),"",(VLOOKUP(B85,'[4]2000m.'!$E$8:$H$1000,2,0)))</f>
        <v/>
      </c>
      <c r="K85" s="22" t="str">
        <f>IF(ISERROR(VLOOKUP(B85,'[4]2000m.'!$E$8:$G$1000,3,0)),"",(VLOOKUP(B85,'[4]2000m.'!$E$8:$G$1000,3,0)))</f>
        <v/>
      </c>
      <c r="L85" s="25" t="str">
        <f>IF(ISERROR(VLOOKUP(B85,[4]Yüksek!$E$8:$AG$1000,29,0)),"",(VLOOKUP(B85,[4]Yüksek!$E$8:$AG$1000,29,0)))</f>
        <v/>
      </c>
      <c r="M85" s="24" t="str">
        <f>IF(ISERROR(VLOOKUP(B85,[4]Yüksek!$E$8:$AH$1000,30,0)),"",(VLOOKUP(B85,[4]Yüksek!$E$8:$AH$1000,30,0)))</f>
        <v/>
      </c>
      <c r="N85" s="29" t="str">
        <f>IF(ISERROR(VLOOKUP(B85,[4]Disk!$E$8:$K$1000,7,0)),"",(VLOOKUP(B85,[4]Disk!$E$8:$K$1000,7,0)))</f>
        <v/>
      </c>
      <c r="O85" s="22" t="str">
        <f>IF(ISERROR(VLOOKUP(B85,[4]Disk!$E$8:$L$1000,8,0)),"",(VLOOKUP(B85,[4]Disk!$E$8:$L$1000,8,0)))</f>
        <v/>
      </c>
      <c r="P85" s="21">
        <f>IFERROR(VLOOKUP(B85,'12 YAŞ ERKEK'!$B$8:$P$57,15,0)," ")</f>
        <v>0</v>
      </c>
      <c r="Q85" s="20">
        <f t="shared" si="2"/>
        <v>0</v>
      </c>
      <c r="R85" s="19">
        <f t="shared" si="3"/>
        <v>0</v>
      </c>
    </row>
    <row r="86" spans="1:18" ht="34.5" hidden="1" customHeight="1" x14ac:dyDescent="0.2">
      <c r="A86" s="32"/>
      <c r="B86" s="58"/>
      <c r="C86" s="58"/>
      <c r="D86" s="13" t="str">
        <f>IF(ISERROR(VLOOKUP(B86,'[4]100m.Eng'!$E$8:$F$1000,2,0)),"",(VLOOKUP(B86,'[4]100m.Eng'!$E$8:$H$1000,2,0)))</f>
        <v/>
      </c>
      <c r="E86" s="14" t="str">
        <f>IF(ISERROR(VLOOKUP(B86,'[4]100m.Eng'!$E$8:$G$1000,3,0)),"",(VLOOKUP(B86,'[4]100m.Eng'!$E$8:$G$1000,3,0)))</f>
        <v/>
      </c>
      <c r="F86" s="29" t="str">
        <f>IF(ISERROR(VLOOKUP(B86,[4]Cirit!$F$8:$K$998,6,0)),"",(VLOOKUP(B86,[4]Cirit!$F$8:$K$998,6,0)))</f>
        <v/>
      </c>
      <c r="G86" s="22" t="str">
        <f>IF(ISERROR(VLOOKUP(B86,[4]Cirit!$F$8:$L$998,7,0)),"",(VLOOKUP(B86,[4]Cirit!$F$8:$L$998,7,0)))</f>
        <v/>
      </c>
      <c r="H86" s="28"/>
      <c r="I86" s="27"/>
      <c r="J86" s="26" t="str">
        <f>IF(ISERROR(VLOOKUP(B86,'[4]2000m.'!$E$8:$F$1000,2,0)),"",(VLOOKUP(B86,'[4]2000m.'!$E$8:$H$1000,2,0)))</f>
        <v/>
      </c>
      <c r="K86" s="22" t="str">
        <f>IF(ISERROR(VLOOKUP(B86,'[4]2000m.'!$E$8:$G$1000,3,0)),"",(VLOOKUP(B86,'[4]2000m.'!$E$8:$G$1000,3,0)))</f>
        <v/>
      </c>
      <c r="L86" s="25" t="str">
        <f>IF(ISERROR(VLOOKUP(B86,[4]Yüksek!$E$8:$AG$1000,29,0)),"",(VLOOKUP(B86,[4]Yüksek!$E$8:$AG$1000,29,0)))</f>
        <v/>
      </c>
      <c r="M86" s="24" t="str">
        <f>IF(ISERROR(VLOOKUP(B86,[4]Yüksek!$E$8:$AH$1000,30,0)),"",(VLOOKUP(B86,[4]Yüksek!$E$8:$AH$1000,30,0)))</f>
        <v/>
      </c>
      <c r="N86" s="29" t="str">
        <f>IF(ISERROR(VLOOKUP(B86,[4]Disk!$E$8:$K$1000,7,0)),"",(VLOOKUP(B86,[4]Disk!$E$8:$K$1000,7,0)))</f>
        <v/>
      </c>
      <c r="O86" s="22" t="str">
        <f>IF(ISERROR(VLOOKUP(B86,[4]Disk!$E$8:$L$1000,8,0)),"",(VLOOKUP(B86,[4]Disk!$E$8:$L$1000,8,0)))</f>
        <v/>
      </c>
      <c r="P86" s="21" t="str">
        <f>IFERROR(VLOOKUP(B86,'12 YAŞ ERKEK'!$B$8:$P$57,14,0)," ")</f>
        <v xml:space="preserve"> </v>
      </c>
      <c r="Q86" s="20">
        <f t="shared" si="2"/>
        <v>0</v>
      </c>
      <c r="R86" s="19">
        <f t="shared" si="3"/>
        <v>0</v>
      </c>
    </row>
    <row r="87" spans="1:18" ht="34.5" hidden="1" customHeight="1" x14ac:dyDescent="0.2">
      <c r="A87" s="32"/>
      <c r="B87" s="58"/>
      <c r="C87" s="58"/>
      <c r="D87" s="13" t="str">
        <f>IF(ISERROR(VLOOKUP(B87,'[4]100m.Eng'!$E$8:$F$1000,2,0)),"",(VLOOKUP(B87,'[4]100m.Eng'!$E$8:$H$1000,2,0)))</f>
        <v/>
      </c>
      <c r="E87" s="14" t="str">
        <f>IF(ISERROR(VLOOKUP(B87,'[4]100m.Eng'!$E$8:$G$1000,3,0)),"",(VLOOKUP(B87,'[4]100m.Eng'!$E$8:$G$1000,3,0)))</f>
        <v/>
      </c>
      <c r="F87" s="29" t="str">
        <f>IF(ISERROR(VLOOKUP(B87,[4]Cirit!$F$8:$K$998,6,0)),"",(VLOOKUP(B87,[4]Cirit!$F$8:$K$998,6,0)))</f>
        <v/>
      </c>
      <c r="G87" s="22" t="str">
        <f>IF(ISERROR(VLOOKUP(B87,[4]Cirit!$F$8:$L$998,7,0)),"",(VLOOKUP(B87,[4]Cirit!$F$8:$L$998,7,0)))</f>
        <v/>
      </c>
      <c r="H87" s="28"/>
      <c r="I87" s="27"/>
      <c r="J87" s="26" t="str">
        <f>IF(ISERROR(VLOOKUP(B87,'[4]2000m.'!$E$8:$F$1000,2,0)),"",(VLOOKUP(B87,'[4]2000m.'!$E$8:$H$1000,2,0)))</f>
        <v/>
      </c>
      <c r="K87" s="22" t="str">
        <f>IF(ISERROR(VLOOKUP(B87,'[4]2000m.'!$E$8:$G$1000,3,0)),"",(VLOOKUP(B87,'[4]2000m.'!$E$8:$G$1000,3,0)))</f>
        <v/>
      </c>
      <c r="L87" s="25" t="str">
        <f>IF(ISERROR(VLOOKUP(B87,[4]Yüksek!$E$8:$AG$1000,29,0)),"",(VLOOKUP(B87,[4]Yüksek!$E$8:$AG$1000,29,0)))</f>
        <v/>
      </c>
      <c r="M87" s="24" t="str">
        <f>IF(ISERROR(VLOOKUP(B87,[4]Yüksek!$E$8:$AH$1000,30,0)),"",(VLOOKUP(B87,[4]Yüksek!$E$8:$AH$1000,30,0)))</f>
        <v/>
      </c>
      <c r="N87" s="29" t="str">
        <f>IF(ISERROR(VLOOKUP(B87,[4]Disk!$E$8:$K$1000,7,0)),"",(VLOOKUP(B87,[4]Disk!$E$8:$K$1000,7,0)))</f>
        <v/>
      </c>
      <c r="O87" s="22" t="str">
        <f>IF(ISERROR(VLOOKUP(B87,[4]Disk!$E$8:$L$1000,8,0)),"",(VLOOKUP(B87,[4]Disk!$E$8:$L$1000,8,0)))</f>
        <v/>
      </c>
      <c r="P87" s="21" t="str">
        <f>IFERROR(VLOOKUP(B87,'12 YAŞ ERKEK'!$B$8:$P$57,14,0)," ")</f>
        <v xml:space="preserve"> </v>
      </c>
      <c r="Q87" s="20">
        <f t="shared" si="2"/>
        <v>0</v>
      </c>
      <c r="R87" s="19">
        <f t="shared" si="3"/>
        <v>0</v>
      </c>
    </row>
    <row r="88" spans="1:18" ht="34.5" hidden="1" customHeight="1" x14ac:dyDescent="0.2">
      <c r="A88" s="32"/>
      <c r="B88" s="58"/>
      <c r="C88" s="58"/>
      <c r="D88" s="13" t="str">
        <f>IF(ISERROR(VLOOKUP(B88,'[4]100m.Eng'!$E$8:$F$1000,2,0)),"",(VLOOKUP(B88,'[4]100m.Eng'!$E$8:$H$1000,2,0)))</f>
        <v/>
      </c>
      <c r="E88" s="14" t="str">
        <f>IF(ISERROR(VLOOKUP(B88,'[4]100m.Eng'!$E$8:$G$1000,3,0)),"",(VLOOKUP(B88,'[4]100m.Eng'!$E$8:$G$1000,3,0)))</f>
        <v/>
      </c>
      <c r="F88" s="29" t="str">
        <f>IF(ISERROR(VLOOKUP(B88,[4]Cirit!$F$8:$K$998,6,0)),"",(VLOOKUP(B88,[4]Cirit!$F$8:$K$998,6,0)))</f>
        <v/>
      </c>
      <c r="G88" s="22" t="str">
        <f>IF(ISERROR(VLOOKUP(B88,[4]Cirit!$F$8:$L$998,7,0)),"",(VLOOKUP(B88,[4]Cirit!$F$8:$L$998,7,0)))</f>
        <v/>
      </c>
      <c r="H88" s="28"/>
      <c r="I88" s="27"/>
      <c r="J88" s="26" t="str">
        <f>IF(ISERROR(VLOOKUP(B88,'[4]2000m.'!$E$8:$F$1000,2,0)),"",(VLOOKUP(B88,'[4]2000m.'!$E$8:$H$1000,2,0)))</f>
        <v/>
      </c>
      <c r="K88" s="22" t="str">
        <f>IF(ISERROR(VLOOKUP(B88,'[4]2000m.'!$E$8:$G$1000,3,0)),"",(VLOOKUP(B88,'[4]2000m.'!$E$8:$G$1000,3,0)))</f>
        <v/>
      </c>
      <c r="L88" s="25" t="str">
        <f>IF(ISERROR(VLOOKUP(B88,[4]Yüksek!$E$8:$AG$1000,29,0)),"",(VLOOKUP(B88,[4]Yüksek!$E$8:$AG$1000,29,0)))</f>
        <v/>
      </c>
      <c r="M88" s="24" t="str">
        <f>IF(ISERROR(VLOOKUP(B88,[4]Yüksek!$E$8:$AH$1000,30,0)),"",(VLOOKUP(B88,[4]Yüksek!$E$8:$AH$1000,30,0)))</f>
        <v/>
      </c>
      <c r="N88" s="29" t="str">
        <f>IF(ISERROR(VLOOKUP(B88,[4]Disk!$E$8:$K$1000,7,0)),"",(VLOOKUP(B88,[4]Disk!$E$8:$K$1000,7,0)))</f>
        <v/>
      </c>
      <c r="O88" s="22" t="str">
        <f>IF(ISERROR(VLOOKUP(B88,[4]Disk!$E$8:$L$1000,8,0)),"",(VLOOKUP(B88,[4]Disk!$E$8:$L$1000,8,0)))</f>
        <v/>
      </c>
      <c r="P88" s="21" t="str">
        <f>IFERROR(VLOOKUP(B88,'12 YAŞ ERKEK'!$B$8:$P$57,14,0)," ")</f>
        <v xml:space="preserve"> </v>
      </c>
      <c r="Q88" s="20">
        <f t="shared" si="2"/>
        <v>0</v>
      </c>
      <c r="R88" s="19">
        <f t="shared" si="3"/>
        <v>0</v>
      </c>
    </row>
    <row r="89" spans="1:18" ht="34.5" hidden="1" customHeight="1" x14ac:dyDescent="0.2">
      <c r="A89" s="32"/>
      <c r="B89" s="58"/>
      <c r="C89" s="58"/>
      <c r="D89" s="13" t="str">
        <f>IF(ISERROR(VLOOKUP(B89,'[4]100m.Eng'!$E$8:$F$1000,2,0)),"",(VLOOKUP(B89,'[4]100m.Eng'!$E$8:$H$1000,2,0)))</f>
        <v/>
      </c>
      <c r="E89" s="14" t="str">
        <f>IF(ISERROR(VLOOKUP(B89,'[4]100m.Eng'!$E$8:$G$1000,3,0)),"",(VLOOKUP(B89,'[4]100m.Eng'!$E$8:$G$1000,3,0)))</f>
        <v/>
      </c>
      <c r="F89" s="29" t="str">
        <f>IF(ISERROR(VLOOKUP(B89,[4]Cirit!$F$8:$K$998,6,0)),"",(VLOOKUP(B89,[4]Cirit!$F$8:$K$998,6,0)))</f>
        <v/>
      </c>
      <c r="G89" s="22" t="str">
        <f>IF(ISERROR(VLOOKUP(B89,[4]Cirit!$F$8:$L$998,7,0)),"",(VLOOKUP(B89,[4]Cirit!$F$8:$L$998,7,0)))</f>
        <v/>
      </c>
      <c r="H89" s="28"/>
      <c r="I89" s="27"/>
      <c r="J89" s="26" t="str">
        <f>IF(ISERROR(VLOOKUP(B89,'[4]2000m.'!$E$8:$F$1000,2,0)),"",(VLOOKUP(B89,'[4]2000m.'!$E$8:$H$1000,2,0)))</f>
        <v/>
      </c>
      <c r="K89" s="22" t="str">
        <f>IF(ISERROR(VLOOKUP(B89,'[4]2000m.'!$E$8:$G$1000,3,0)),"",(VLOOKUP(B89,'[4]2000m.'!$E$8:$G$1000,3,0)))</f>
        <v/>
      </c>
      <c r="L89" s="25" t="str">
        <f>IF(ISERROR(VLOOKUP(B89,[4]Yüksek!$E$8:$AG$1000,29,0)),"",(VLOOKUP(B89,[4]Yüksek!$E$8:$AG$1000,29,0)))</f>
        <v/>
      </c>
      <c r="M89" s="24" t="str">
        <f>IF(ISERROR(VLOOKUP(B89,[4]Yüksek!$E$8:$AH$1000,30,0)),"",(VLOOKUP(B89,[4]Yüksek!$E$8:$AH$1000,30,0)))</f>
        <v/>
      </c>
      <c r="N89" s="29" t="str">
        <f>IF(ISERROR(VLOOKUP(B89,[4]Disk!$E$8:$K$1000,7,0)),"",(VLOOKUP(B89,[4]Disk!$E$8:$K$1000,7,0)))</f>
        <v/>
      </c>
      <c r="O89" s="22" t="str">
        <f>IF(ISERROR(VLOOKUP(B89,[4]Disk!$E$8:$L$1000,8,0)),"",(VLOOKUP(B89,[4]Disk!$E$8:$L$1000,8,0)))</f>
        <v/>
      </c>
      <c r="P89" s="21" t="str">
        <f>IFERROR(VLOOKUP(B89,'12 YAŞ ERKEK'!$B$8:$P$57,14,0)," ")</f>
        <v xml:space="preserve"> </v>
      </c>
      <c r="Q89" s="20">
        <f t="shared" si="2"/>
        <v>0</v>
      </c>
      <c r="R89" s="19">
        <f t="shared" si="3"/>
        <v>0</v>
      </c>
    </row>
    <row r="90" spans="1:18" ht="34.5" hidden="1" customHeight="1" x14ac:dyDescent="0.2">
      <c r="A90" s="32"/>
      <c r="B90" s="58"/>
      <c r="C90" s="58"/>
      <c r="D90" s="13" t="str">
        <f>IF(ISERROR(VLOOKUP(B90,'[4]100m.Eng'!$E$8:$F$1000,2,0)),"",(VLOOKUP(B90,'[4]100m.Eng'!$E$8:$H$1000,2,0)))</f>
        <v/>
      </c>
      <c r="E90" s="14" t="str">
        <f>IF(ISERROR(VLOOKUP(B90,'[4]100m.Eng'!$E$8:$G$1000,3,0)),"",(VLOOKUP(B90,'[4]100m.Eng'!$E$8:$G$1000,3,0)))</f>
        <v/>
      </c>
      <c r="F90" s="29" t="str">
        <f>IF(ISERROR(VLOOKUP(B90,[4]Cirit!$F$8:$K$998,6,0)),"",(VLOOKUP(B90,[4]Cirit!$F$8:$K$998,6,0)))</f>
        <v/>
      </c>
      <c r="G90" s="22" t="str">
        <f>IF(ISERROR(VLOOKUP(B90,[4]Cirit!$F$8:$L$998,7,0)),"",(VLOOKUP(B90,[4]Cirit!$F$8:$L$998,7,0)))</f>
        <v/>
      </c>
      <c r="H90" s="28"/>
      <c r="I90" s="27"/>
      <c r="J90" s="26" t="str">
        <f>IF(ISERROR(VLOOKUP(B90,'[4]2000m.'!$E$8:$F$1000,2,0)),"",(VLOOKUP(B90,'[4]2000m.'!$E$8:$H$1000,2,0)))</f>
        <v/>
      </c>
      <c r="K90" s="22" t="str">
        <f>IF(ISERROR(VLOOKUP(B90,'[4]2000m.'!$E$8:$G$1000,3,0)),"",(VLOOKUP(B90,'[4]2000m.'!$E$8:$G$1000,3,0)))</f>
        <v/>
      </c>
      <c r="L90" s="25" t="str">
        <f>IF(ISERROR(VLOOKUP(B90,[4]Yüksek!$E$8:$AG$1000,29,0)),"",(VLOOKUP(B90,[4]Yüksek!$E$8:$AG$1000,29,0)))</f>
        <v/>
      </c>
      <c r="M90" s="24" t="str">
        <f>IF(ISERROR(VLOOKUP(B90,[4]Yüksek!$E$8:$AH$1000,30,0)),"",(VLOOKUP(B90,[4]Yüksek!$E$8:$AH$1000,30,0)))</f>
        <v/>
      </c>
      <c r="N90" s="29" t="str">
        <f>IF(ISERROR(VLOOKUP(B90,[4]Disk!$E$8:$K$1000,7,0)),"",(VLOOKUP(B90,[4]Disk!$E$8:$K$1000,7,0)))</f>
        <v/>
      </c>
      <c r="O90" s="22" t="str">
        <f>IF(ISERROR(VLOOKUP(B90,[4]Disk!$E$8:$L$1000,8,0)),"",(VLOOKUP(B90,[4]Disk!$E$8:$L$1000,8,0)))</f>
        <v/>
      </c>
      <c r="P90" s="21" t="str">
        <f>IFERROR(VLOOKUP(B90,'12 YAŞ ERKEK'!$B$8:$P$57,14,0)," ")</f>
        <v xml:space="preserve"> </v>
      </c>
      <c r="Q90" s="20">
        <f t="shared" si="2"/>
        <v>0</v>
      </c>
      <c r="R90" s="19">
        <f t="shared" si="3"/>
        <v>0</v>
      </c>
    </row>
    <row r="91" spans="1:18" ht="34.5" hidden="1" customHeight="1" x14ac:dyDescent="0.2">
      <c r="A91" s="32"/>
      <c r="B91" s="58"/>
      <c r="C91" s="58"/>
      <c r="D91" s="13" t="str">
        <f>IF(ISERROR(VLOOKUP(B91,'[4]100m.Eng'!$E$8:$F$1000,2,0)),"",(VLOOKUP(B91,'[4]100m.Eng'!$E$8:$H$1000,2,0)))</f>
        <v/>
      </c>
      <c r="E91" s="14" t="str">
        <f>IF(ISERROR(VLOOKUP(B91,'[4]100m.Eng'!$E$8:$G$1000,3,0)),"",(VLOOKUP(B91,'[4]100m.Eng'!$E$8:$G$1000,3,0)))</f>
        <v/>
      </c>
      <c r="F91" s="29" t="str">
        <f>IF(ISERROR(VLOOKUP(B91,[4]Cirit!$F$8:$K$998,6,0)),"",(VLOOKUP(B91,[4]Cirit!$F$8:$K$998,6,0)))</f>
        <v/>
      </c>
      <c r="G91" s="22" t="str">
        <f>IF(ISERROR(VLOOKUP(B91,[4]Cirit!$F$8:$L$998,7,0)),"",(VLOOKUP(B91,[4]Cirit!$F$8:$L$998,7,0)))</f>
        <v/>
      </c>
      <c r="H91" s="28"/>
      <c r="I91" s="27"/>
      <c r="J91" s="26" t="str">
        <f>IF(ISERROR(VLOOKUP(B91,'[4]2000m.'!$E$8:$F$1000,2,0)),"",(VLOOKUP(B91,'[4]2000m.'!$E$8:$H$1000,2,0)))</f>
        <v/>
      </c>
      <c r="K91" s="22" t="str">
        <f>IF(ISERROR(VLOOKUP(B91,'[4]2000m.'!$E$8:$G$1000,3,0)),"",(VLOOKUP(B91,'[4]2000m.'!$E$8:$G$1000,3,0)))</f>
        <v/>
      </c>
      <c r="L91" s="25" t="str">
        <f>IF(ISERROR(VLOOKUP(B91,[4]Yüksek!$E$8:$AG$1000,29,0)),"",(VLOOKUP(B91,[4]Yüksek!$E$8:$AG$1000,29,0)))</f>
        <v/>
      </c>
      <c r="M91" s="24" t="str">
        <f>IF(ISERROR(VLOOKUP(B91,[4]Yüksek!$E$8:$AH$1000,30,0)),"",(VLOOKUP(B91,[4]Yüksek!$E$8:$AH$1000,30,0)))</f>
        <v/>
      </c>
      <c r="N91" s="29" t="str">
        <f>IF(ISERROR(VLOOKUP(B91,[4]Disk!$E$8:$K$1000,7,0)),"",(VLOOKUP(B91,[4]Disk!$E$8:$K$1000,7,0)))</f>
        <v/>
      </c>
      <c r="O91" s="22" t="str">
        <f>IF(ISERROR(VLOOKUP(B91,[4]Disk!$E$8:$L$1000,8,0)),"",(VLOOKUP(B91,[4]Disk!$E$8:$L$1000,8,0)))</f>
        <v/>
      </c>
      <c r="P91" s="21" t="str">
        <f>IFERROR(VLOOKUP(B91,'12 YAŞ ERKEK'!$B$8:$P$57,14,0)," ")</f>
        <v xml:space="preserve"> </v>
      </c>
      <c r="Q91" s="20">
        <f t="shared" si="2"/>
        <v>0</v>
      </c>
      <c r="R91" s="19">
        <f t="shared" si="3"/>
        <v>0</v>
      </c>
    </row>
    <row r="92" spans="1:18" ht="34.5" hidden="1" customHeight="1" x14ac:dyDescent="0.2">
      <c r="A92" s="32"/>
      <c r="B92" s="58"/>
      <c r="C92" s="58"/>
      <c r="D92" s="13" t="str">
        <f>IF(ISERROR(VLOOKUP(B92,'[4]100m.Eng'!$E$8:$F$1000,2,0)),"",(VLOOKUP(B92,'[4]100m.Eng'!$E$8:$H$1000,2,0)))</f>
        <v/>
      </c>
      <c r="E92" s="14" t="str">
        <f>IF(ISERROR(VLOOKUP(B92,'[4]100m.Eng'!$E$8:$G$1000,3,0)),"",(VLOOKUP(B92,'[4]100m.Eng'!$E$8:$G$1000,3,0)))</f>
        <v/>
      </c>
      <c r="F92" s="29" t="str">
        <f>IF(ISERROR(VLOOKUP(B92,[4]Cirit!$F$8:$K$998,6,0)),"",(VLOOKUP(B92,[4]Cirit!$F$8:$K$998,6,0)))</f>
        <v/>
      </c>
      <c r="G92" s="22" t="str">
        <f>IF(ISERROR(VLOOKUP(B92,[4]Cirit!$F$8:$L$998,7,0)),"",(VLOOKUP(B92,[4]Cirit!$F$8:$L$998,7,0)))</f>
        <v/>
      </c>
      <c r="H92" s="28"/>
      <c r="I92" s="27"/>
      <c r="J92" s="26" t="str">
        <f>IF(ISERROR(VLOOKUP(B92,'[4]2000m.'!$E$8:$F$1000,2,0)),"",(VLOOKUP(B92,'[4]2000m.'!$E$8:$H$1000,2,0)))</f>
        <v/>
      </c>
      <c r="K92" s="22" t="str">
        <f>IF(ISERROR(VLOOKUP(B92,'[4]2000m.'!$E$8:$G$1000,3,0)),"",(VLOOKUP(B92,'[4]2000m.'!$E$8:$G$1000,3,0)))</f>
        <v/>
      </c>
      <c r="L92" s="25" t="str">
        <f>IF(ISERROR(VLOOKUP(B92,[4]Yüksek!$E$8:$AG$1000,29,0)),"",(VLOOKUP(B92,[4]Yüksek!$E$8:$AG$1000,29,0)))</f>
        <v/>
      </c>
      <c r="M92" s="24" t="str">
        <f>IF(ISERROR(VLOOKUP(B92,[4]Yüksek!$E$8:$AH$1000,30,0)),"",(VLOOKUP(B92,[4]Yüksek!$E$8:$AH$1000,30,0)))</f>
        <v/>
      </c>
      <c r="N92" s="29" t="str">
        <f>IF(ISERROR(VLOOKUP(B92,[4]Disk!$E$8:$K$1000,7,0)),"",(VLOOKUP(B92,[4]Disk!$E$8:$K$1000,7,0)))</f>
        <v/>
      </c>
      <c r="O92" s="22" t="str">
        <f>IF(ISERROR(VLOOKUP(B92,[4]Disk!$E$8:$L$1000,8,0)),"",(VLOOKUP(B92,[4]Disk!$E$8:$L$1000,8,0)))</f>
        <v/>
      </c>
      <c r="P92" s="21" t="str">
        <f>IFERROR(VLOOKUP(B92,'12 YAŞ ERKEK'!$B$8:$P$57,14,0)," ")</f>
        <v xml:space="preserve"> </v>
      </c>
      <c r="Q92" s="20">
        <f t="shared" si="2"/>
        <v>0</v>
      </c>
      <c r="R92" s="19">
        <f t="shared" si="3"/>
        <v>0</v>
      </c>
    </row>
    <row r="93" spans="1:18" ht="34.5" hidden="1" customHeight="1" x14ac:dyDescent="0.2">
      <c r="A93" s="32"/>
      <c r="B93" s="58"/>
      <c r="C93" s="58"/>
      <c r="D93" s="13" t="str">
        <f>IF(ISERROR(VLOOKUP(B93,'[4]100m.Eng'!$E$8:$F$1000,2,0)),"",(VLOOKUP(B93,'[4]100m.Eng'!$E$8:$H$1000,2,0)))</f>
        <v/>
      </c>
      <c r="E93" s="14" t="str">
        <f>IF(ISERROR(VLOOKUP(B93,'[4]100m.Eng'!$E$8:$G$1000,3,0)),"",(VLOOKUP(B93,'[4]100m.Eng'!$E$8:$G$1000,3,0)))</f>
        <v/>
      </c>
      <c r="F93" s="29" t="str">
        <f>IF(ISERROR(VLOOKUP(B93,[4]Cirit!$F$8:$K$998,6,0)),"",(VLOOKUP(B93,[4]Cirit!$F$8:$K$998,6,0)))</f>
        <v/>
      </c>
      <c r="G93" s="22" t="str">
        <f>IF(ISERROR(VLOOKUP(B93,[4]Cirit!$F$8:$L$998,7,0)),"",(VLOOKUP(B93,[4]Cirit!$F$8:$L$998,7,0)))</f>
        <v/>
      </c>
      <c r="H93" s="28"/>
      <c r="I93" s="27"/>
      <c r="J93" s="26" t="str">
        <f>IF(ISERROR(VLOOKUP(B93,'[4]2000m.'!$E$8:$F$1000,2,0)),"",(VLOOKUP(B93,'[4]2000m.'!$E$8:$H$1000,2,0)))</f>
        <v/>
      </c>
      <c r="K93" s="22" t="str">
        <f>IF(ISERROR(VLOOKUP(B93,'[4]2000m.'!$E$8:$G$1000,3,0)),"",(VLOOKUP(B93,'[4]2000m.'!$E$8:$G$1000,3,0)))</f>
        <v/>
      </c>
      <c r="L93" s="25" t="str">
        <f>IF(ISERROR(VLOOKUP(B93,[4]Yüksek!$E$8:$AG$1000,29,0)),"",(VLOOKUP(B93,[4]Yüksek!$E$8:$AG$1000,29,0)))</f>
        <v/>
      </c>
      <c r="M93" s="24" t="str">
        <f>IF(ISERROR(VLOOKUP(B93,[4]Yüksek!$E$8:$AH$1000,30,0)),"",(VLOOKUP(B93,[4]Yüksek!$E$8:$AH$1000,30,0)))</f>
        <v/>
      </c>
      <c r="N93" s="29" t="str">
        <f>IF(ISERROR(VLOOKUP(B93,[4]Disk!$E$8:$K$1000,7,0)),"",(VLOOKUP(B93,[4]Disk!$E$8:$K$1000,7,0)))</f>
        <v/>
      </c>
      <c r="O93" s="22" t="str">
        <f>IF(ISERROR(VLOOKUP(B93,[4]Disk!$E$8:$L$1000,8,0)),"",(VLOOKUP(B93,[4]Disk!$E$8:$L$1000,8,0)))</f>
        <v/>
      </c>
      <c r="P93" s="21" t="str">
        <f>IFERROR(VLOOKUP(B93,'12 YAŞ ERKEK'!$B$8:$P$57,14,0)," ")</f>
        <v xml:space="preserve"> </v>
      </c>
      <c r="Q93" s="20">
        <f t="shared" si="2"/>
        <v>0</v>
      </c>
      <c r="R93" s="19">
        <f t="shared" si="3"/>
        <v>0</v>
      </c>
    </row>
    <row r="94" spans="1:18" ht="34.5" hidden="1" customHeight="1" x14ac:dyDescent="0.2">
      <c r="A94" s="32"/>
      <c r="B94" s="58"/>
      <c r="C94" s="58"/>
      <c r="D94" s="13" t="str">
        <f>IF(ISERROR(VLOOKUP(B94,'[4]100m.Eng'!$E$8:$F$1000,2,0)),"",(VLOOKUP(B94,'[4]100m.Eng'!$E$8:$H$1000,2,0)))</f>
        <v/>
      </c>
      <c r="E94" s="14" t="str">
        <f>IF(ISERROR(VLOOKUP(B94,'[4]100m.Eng'!$E$8:$G$1000,3,0)),"",(VLOOKUP(B94,'[4]100m.Eng'!$E$8:$G$1000,3,0)))</f>
        <v/>
      </c>
      <c r="F94" s="29" t="str">
        <f>IF(ISERROR(VLOOKUP(B94,[4]Cirit!$F$8:$K$998,6,0)),"",(VLOOKUP(B94,[4]Cirit!$F$8:$K$998,6,0)))</f>
        <v/>
      </c>
      <c r="G94" s="22" t="str">
        <f>IF(ISERROR(VLOOKUP(B94,[4]Cirit!$F$8:$L$998,7,0)),"",(VLOOKUP(B94,[4]Cirit!$F$8:$L$998,7,0)))</f>
        <v/>
      </c>
      <c r="H94" s="28"/>
      <c r="I94" s="27"/>
      <c r="J94" s="26" t="str">
        <f>IF(ISERROR(VLOOKUP(B94,'[4]2000m.'!$E$8:$F$1000,2,0)),"",(VLOOKUP(B94,'[4]2000m.'!$E$8:$H$1000,2,0)))</f>
        <v/>
      </c>
      <c r="K94" s="22" t="str">
        <f>IF(ISERROR(VLOOKUP(B94,'[4]2000m.'!$E$8:$G$1000,3,0)),"",(VLOOKUP(B94,'[4]2000m.'!$E$8:$G$1000,3,0)))</f>
        <v/>
      </c>
      <c r="L94" s="25" t="str">
        <f>IF(ISERROR(VLOOKUP(B94,[4]Yüksek!$E$8:$AG$1000,29,0)),"",(VLOOKUP(B94,[4]Yüksek!$E$8:$AG$1000,29,0)))</f>
        <v/>
      </c>
      <c r="M94" s="24" t="str">
        <f>IF(ISERROR(VLOOKUP(B94,[4]Yüksek!$E$8:$AH$1000,30,0)),"",(VLOOKUP(B94,[4]Yüksek!$E$8:$AH$1000,30,0)))</f>
        <v/>
      </c>
      <c r="N94" s="29" t="str">
        <f>IF(ISERROR(VLOOKUP(B94,[4]Disk!$E$8:$K$1000,7,0)),"",(VLOOKUP(B94,[4]Disk!$E$8:$K$1000,7,0)))</f>
        <v/>
      </c>
      <c r="O94" s="22" t="str">
        <f>IF(ISERROR(VLOOKUP(B94,[4]Disk!$E$8:$L$1000,8,0)),"",(VLOOKUP(B94,[4]Disk!$E$8:$L$1000,8,0)))</f>
        <v/>
      </c>
      <c r="P94" s="21" t="str">
        <f>IFERROR(VLOOKUP(B94,'12 YAŞ ERKEK'!$B$8:$P$57,14,0)," ")</f>
        <v xml:space="preserve"> </v>
      </c>
      <c r="Q94" s="20">
        <f t="shared" si="2"/>
        <v>0</v>
      </c>
      <c r="R94" s="19">
        <f t="shared" si="3"/>
        <v>0</v>
      </c>
    </row>
    <row r="95" spans="1:18" ht="34.5" hidden="1" customHeight="1" x14ac:dyDescent="0.2">
      <c r="A95" s="32"/>
      <c r="B95" s="58"/>
      <c r="C95" s="58"/>
      <c r="D95" s="13" t="str">
        <f>IF(ISERROR(VLOOKUP(B95,'[4]100m.Eng'!$E$8:$F$1000,2,0)),"",(VLOOKUP(B95,'[4]100m.Eng'!$E$8:$H$1000,2,0)))</f>
        <v/>
      </c>
      <c r="E95" s="14" t="str">
        <f>IF(ISERROR(VLOOKUP(B95,'[4]100m.Eng'!$E$8:$G$1000,3,0)),"",(VLOOKUP(B95,'[4]100m.Eng'!$E$8:$G$1000,3,0)))</f>
        <v/>
      </c>
      <c r="F95" s="29" t="str">
        <f>IF(ISERROR(VLOOKUP(B95,[4]Cirit!$F$8:$K$998,6,0)),"",(VLOOKUP(B95,[4]Cirit!$F$8:$K$998,6,0)))</f>
        <v/>
      </c>
      <c r="G95" s="22" t="str">
        <f>IF(ISERROR(VLOOKUP(B95,[4]Cirit!$F$8:$L$998,7,0)),"",(VLOOKUP(B95,[4]Cirit!$F$8:$L$998,7,0)))</f>
        <v/>
      </c>
      <c r="H95" s="28"/>
      <c r="I95" s="27"/>
      <c r="J95" s="26" t="str">
        <f>IF(ISERROR(VLOOKUP(B95,'[4]2000m.'!$E$8:$F$1000,2,0)),"",(VLOOKUP(B95,'[4]2000m.'!$E$8:$H$1000,2,0)))</f>
        <v/>
      </c>
      <c r="K95" s="22" t="str">
        <f>IF(ISERROR(VLOOKUP(B95,'[4]2000m.'!$E$8:$G$1000,3,0)),"",(VLOOKUP(B95,'[4]2000m.'!$E$8:$G$1000,3,0)))</f>
        <v/>
      </c>
      <c r="L95" s="25" t="str">
        <f>IF(ISERROR(VLOOKUP(B95,[4]Yüksek!$E$8:$AG$1000,29,0)),"",(VLOOKUP(B95,[4]Yüksek!$E$8:$AG$1000,29,0)))</f>
        <v/>
      </c>
      <c r="M95" s="24" t="str">
        <f>IF(ISERROR(VLOOKUP(B95,[4]Yüksek!$E$8:$AH$1000,30,0)),"",(VLOOKUP(B95,[4]Yüksek!$E$8:$AH$1000,30,0)))</f>
        <v/>
      </c>
      <c r="N95" s="29" t="str">
        <f>IF(ISERROR(VLOOKUP(B95,[4]Disk!$E$8:$K$1000,7,0)),"",(VLOOKUP(B95,[4]Disk!$E$8:$K$1000,7,0)))</f>
        <v/>
      </c>
      <c r="O95" s="22" t="str">
        <f>IF(ISERROR(VLOOKUP(B95,[4]Disk!$E$8:$L$1000,8,0)),"",(VLOOKUP(B95,[4]Disk!$E$8:$L$1000,8,0)))</f>
        <v/>
      </c>
      <c r="P95" s="21" t="str">
        <f>IFERROR(VLOOKUP(B95,'12 YAŞ ERKEK'!$B$8:$P$57,14,0)," ")</f>
        <v xml:space="preserve"> </v>
      </c>
      <c r="Q95" s="20">
        <f t="shared" si="2"/>
        <v>0</v>
      </c>
      <c r="R95" s="19">
        <f t="shared" si="3"/>
        <v>0</v>
      </c>
    </row>
    <row r="96" spans="1:18" ht="34.5" hidden="1" customHeight="1" x14ac:dyDescent="0.2">
      <c r="A96" s="32"/>
      <c r="B96" s="58"/>
      <c r="C96" s="58"/>
      <c r="D96" s="13" t="str">
        <f>IF(ISERROR(VLOOKUP(B96,'[4]100m.Eng'!$E$8:$F$1000,2,0)),"",(VLOOKUP(B96,'[4]100m.Eng'!$E$8:$H$1000,2,0)))</f>
        <v/>
      </c>
      <c r="E96" s="14" t="str">
        <f>IF(ISERROR(VLOOKUP(B96,'[4]100m.Eng'!$E$8:$G$1000,3,0)),"",(VLOOKUP(B96,'[4]100m.Eng'!$E$8:$G$1000,3,0)))</f>
        <v/>
      </c>
      <c r="F96" s="29" t="str">
        <f>IF(ISERROR(VLOOKUP(B96,[4]Cirit!$F$8:$K$998,6,0)),"",(VLOOKUP(B96,[4]Cirit!$F$8:$K$998,6,0)))</f>
        <v/>
      </c>
      <c r="G96" s="22" t="str">
        <f>IF(ISERROR(VLOOKUP(B96,[4]Cirit!$F$8:$L$998,7,0)),"",(VLOOKUP(B96,[4]Cirit!$F$8:$L$998,7,0)))</f>
        <v/>
      </c>
      <c r="H96" s="28"/>
      <c r="I96" s="27"/>
      <c r="J96" s="26" t="str">
        <f>IF(ISERROR(VLOOKUP(B96,'[4]2000m.'!$E$8:$F$1000,2,0)),"",(VLOOKUP(B96,'[4]2000m.'!$E$8:$H$1000,2,0)))</f>
        <v/>
      </c>
      <c r="K96" s="22" t="str">
        <f>IF(ISERROR(VLOOKUP(B96,'[4]2000m.'!$E$8:$G$1000,3,0)),"",(VLOOKUP(B96,'[4]2000m.'!$E$8:$G$1000,3,0)))</f>
        <v/>
      </c>
      <c r="L96" s="25" t="str">
        <f>IF(ISERROR(VLOOKUP(B96,[4]Yüksek!$E$8:$AG$1000,29,0)),"",(VLOOKUP(B96,[4]Yüksek!$E$8:$AG$1000,29,0)))</f>
        <v/>
      </c>
      <c r="M96" s="24" t="str">
        <f>IF(ISERROR(VLOOKUP(B96,[4]Yüksek!$E$8:$AH$1000,30,0)),"",(VLOOKUP(B96,[4]Yüksek!$E$8:$AH$1000,30,0)))</f>
        <v/>
      </c>
      <c r="N96" s="29" t="str">
        <f>IF(ISERROR(VLOOKUP(B96,[4]Disk!$E$8:$K$1000,7,0)),"",(VLOOKUP(B96,[4]Disk!$E$8:$K$1000,7,0)))</f>
        <v/>
      </c>
      <c r="O96" s="22" t="str">
        <f>IF(ISERROR(VLOOKUP(B96,[4]Disk!$E$8:$L$1000,8,0)),"",(VLOOKUP(B96,[4]Disk!$E$8:$L$1000,8,0)))</f>
        <v/>
      </c>
      <c r="P96" s="21" t="str">
        <f>IFERROR(VLOOKUP(B96,'12 YAŞ ERKEK'!$B$8:$P$57,14,0)," ")</f>
        <v xml:space="preserve"> </v>
      </c>
      <c r="Q96" s="20">
        <f t="shared" si="2"/>
        <v>0</v>
      </c>
      <c r="R96" s="19">
        <f t="shared" si="3"/>
        <v>0</v>
      </c>
    </row>
    <row r="97" spans="1:18" ht="34.5" hidden="1" customHeight="1" x14ac:dyDescent="0.2">
      <c r="A97" s="32"/>
      <c r="B97" s="58"/>
      <c r="C97" s="58"/>
      <c r="D97" s="13" t="str">
        <f>IF(ISERROR(VLOOKUP(B97,'[4]100m.Eng'!$E$8:$F$1000,2,0)),"",(VLOOKUP(B97,'[4]100m.Eng'!$E$8:$H$1000,2,0)))</f>
        <v/>
      </c>
      <c r="E97" s="14" t="str">
        <f>IF(ISERROR(VLOOKUP(B97,'[4]100m.Eng'!$E$8:$G$1000,3,0)),"",(VLOOKUP(B97,'[4]100m.Eng'!$E$8:$G$1000,3,0)))</f>
        <v/>
      </c>
      <c r="F97" s="29" t="str">
        <f>IF(ISERROR(VLOOKUP(B97,[4]Cirit!$F$8:$K$998,6,0)),"",(VLOOKUP(B97,[4]Cirit!$F$8:$K$998,6,0)))</f>
        <v/>
      </c>
      <c r="G97" s="22" t="str">
        <f>IF(ISERROR(VLOOKUP(B97,[4]Cirit!$F$8:$L$998,7,0)),"",(VLOOKUP(B97,[4]Cirit!$F$8:$L$998,7,0)))</f>
        <v/>
      </c>
      <c r="H97" s="28"/>
      <c r="I97" s="27"/>
      <c r="J97" s="26" t="str">
        <f>IF(ISERROR(VLOOKUP(B97,'[4]2000m.'!$E$8:$F$1000,2,0)),"",(VLOOKUP(B97,'[4]2000m.'!$E$8:$H$1000,2,0)))</f>
        <v/>
      </c>
      <c r="K97" s="22" t="str">
        <f>IF(ISERROR(VLOOKUP(B97,'[4]2000m.'!$E$8:$G$1000,3,0)),"",(VLOOKUP(B97,'[4]2000m.'!$E$8:$G$1000,3,0)))</f>
        <v/>
      </c>
      <c r="L97" s="25" t="str">
        <f>IF(ISERROR(VLOOKUP(B97,[4]Yüksek!$E$8:$AG$1000,29,0)),"",(VLOOKUP(B97,[4]Yüksek!$E$8:$AG$1000,29,0)))</f>
        <v/>
      </c>
      <c r="M97" s="24" t="str">
        <f>IF(ISERROR(VLOOKUP(B97,[4]Yüksek!$E$8:$AH$1000,30,0)),"",(VLOOKUP(B97,[4]Yüksek!$E$8:$AH$1000,30,0)))</f>
        <v/>
      </c>
      <c r="N97" s="29" t="str">
        <f>IF(ISERROR(VLOOKUP(B97,[4]Disk!$E$8:$K$1000,7,0)),"",(VLOOKUP(B97,[4]Disk!$E$8:$K$1000,7,0)))</f>
        <v/>
      </c>
      <c r="O97" s="22" t="str">
        <f>IF(ISERROR(VLOOKUP(B97,[4]Disk!$E$8:$L$1000,8,0)),"",(VLOOKUP(B97,[4]Disk!$E$8:$L$1000,8,0)))</f>
        <v/>
      </c>
      <c r="P97" s="21" t="str">
        <f>IFERROR(VLOOKUP(B97,'12 YAŞ ERKEK'!$B$8:$P$57,14,0)," ")</f>
        <v xml:space="preserve"> </v>
      </c>
      <c r="Q97" s="20">
        <f t="shared" si="2"/>
        <v>0</v>
      </c>
      <c r="R97" s="19">
        <f t="shared" si="3"/>
        <v>0</v>
      </c>
    </row>
    <row r="98" spans="1:18" ht="34.5" hidden="1" customHeight="1" x14ac:dyDescent="0.2">
      <c r="A98" s="32"/>
      <c r="B98" s="58"/>
      <c r="C98" s="58"/>
      <c r="D98" s="13" t="str">
        <f>IF(ISERROR(VLOOKUP(B98,'[4]100m.Eng'!$E$8:$F$1000,2,0)),"",(VLOOKUP(B98,'[4]100m.Eng'!$E$8:$H$1000,2,0)))</f>
        <v/>
      </c>
      <c r="E98" s="14" t="str">
        <f>IF(ISERROR(VLOOKUP(B98,'[4]100m.Eng'!$E$8:$G$1000,3,0)),"",(VLOOKUP(B98,'[4]100m.Eng'!$E$8:$G$1000,3,0)))</f>
        <v/>
      </c>
      <c r="F98" s="29" t="str">
        <f>IF(ISERROR(VLOOKUP(B98,[4]Cirit!$F$8:$K$998,6,0)),"",(VLOOKUP(B98,[4]Cirit!$F$8:$K$998,6,0)))</f>
        <v/>
      </c>
      <c r="G98" s="22" t="str">
        <f>IF(ISERROR(VLOOKUP(B98,[4]Cirit!$F$8:$L$998,7,0)),"",(VLOOKUP(B98,[4]Cirit!$F$8:$L$998,7,0)))</f>
        <v/>
      </c>
      <c r="H98" s="28"/>
      <c r="I98" s="27"/>
      <c r="J98" s="26" t="str">
        <f>IF(ISERROR(VLOOKUP(B98,'[4]2000m.'!$E$8:$F$1000,2,0)),"",(VLOOKUP(B98,'[4]2000m.'!$E$8:$H$1000,2,0)))</f>
        <v/>
      </c>
      <c r="K98" s="22" t="str">
        <f>IF(ISERROR(VLOOKUP(B98,'[4]2000m.'!$E$8:$G$1000,3,0)),"",(VLOOKUP(B98,'[4]2000m.'!$E$8:$G$1000,3,0)))</f>
        <v/>
      </c>
      <c r="L98" s="25" t="str">
        <f>IF(ISERROR(VLOOKUP(B98,[4]Yüksek!$E$8:$AG$1000,29,0)),"",(VLOOKUP(B98,[4]Yüksek!$E$8:$AG$1000,29,0)))</f>
        <v/>
      </c>
      <c r="M98" s="24" t="str">
        <f>IF(ISERROR(VLOOKUP(B98,[4]Yüksek!$E$8:$AH$1000,30,0)),"",(VLOOKUP(B98,[4]Yüksek!$E$8:$AH$1000,30,0)))</f>
        <v/>
      </c>
      <c r="N98" s="29" t="str">
        <f>IF(ISERROR(VLOOKUP(B98,[4]Disk!$E$8:$K$1000,7,0)),"",(VLOOKUP(B98,[4]Disk!$E$8:$K$1000,7,0)))</f>
        <v/>
      </c>
      <c r="O98" s="22" t="str">
        <f>IF(ISERROR(VLOOKUP(B98,[4]Disk!$E$8:$L$1000,8,0)),"",(VLOOKUP(B98,[4]Disk!$E$8:$L$1000,8,0)))</f>
        <v/>
      </c>
      <c r="P98" s="21" t="str">
        <f>IFERROR(VLOOKUP(B98,'12 YAŞ ERKEK'!$B$8:$P$57,14,0)," ")</f>
        <v xml:space="preserve"> </v>
      </c>
      <c r="Q98" s="20">
        <f t="shared" si="2"/>
        <v>0</v>
      </c>
      <c r="R98" s="19">
        <f t="shared" si="3"/>
        <v>0</v>
      </c>
    </row>
    <row r="99" spans="1:18" ht="34.5" hidden="1" customHeight="1" x14ac:dyDescent="0.2">
      <c r="A99" s="32"/>
      <c r="B99" s="60"/>
      <c r="C99" s="60"/>
      <c r="D99" s="13" t="str">
        <f>IF(ISERROR(VLOOKUP(B99,'[4]100m.Eng'!$E$8:$F$1000,2,0)),"",(VLOOKUP(B99,'[4]100m.Eng'!$E$8:$H$1000,2,0)))</f>
        <v/>
      </c>
      <c r="E99" s="14" t="str">
        <f>IF(ISERROR(VLOOKUP(B99,'[4]100m.Eng'!$E$8:$G$1000,3,0)),"",(VLOOKUP(B99,'[4]100m.Eng'!$E$8:$G$1000,3,0)))</f>
        <v/>
      </c>
      <c r="F99" s="29" t="str">
        <f>IF(ISERROR(VLOOKUP(B99,[4]Cirit!$F$8:$K$998,6,0)),"",(VLOOKUP(B99,[4]Cirit!$F$8:$K$998,6,0)))</f>
        <v/>
      </c>
      <c r="G99" s="22" t="str">
        <f>IF(ISERROR(VLOOKUP(B99,[4]Cirit!$F$8:$L$998,7,0)),"",(VLOOKUP(B99,[4]Cirit!$F$8:$L$998,7,0)))</f>
        <v/>
      </c>
      <c r="H99" s="28"/>
      <c r="I99" s="27"/>
      <c r="J99" s="26" t="str">
        <f>IF(ISERROR(VLOOKUP(B99,'[4]2000m.'!$E$8:$F$1000,2,0)),"",(VLOOKUP(B99,'[4]2000m.'!$E$8:$H$1000,2,0)))</f>
        <v/>
      </c>
      <c r="K99" s="22" t="str">
        <f>IF(ISERROR(VLOOKUP(B99,'[4]2000m.'!$E$8:$G$1000,3,0)),"",(VLOOKUP(B99,'[4]2000m.'!$E$8:$G$1000,3,0)))</f>
        <v/>
      </c>
      <c r="L99" s="25" t="str">
        <f>IF(ISERROR(VLOOKUP(B99,[4]Yüksek!$F$8:$AG$1000,28,0)),"",(VLOOKUP(B99,[4]Yüksek!$F$8:$AG$1000,28,0)))</f>
        <v/>
      </c>
      <c r="M99" s="24" t="str">
        <f>IF(ISERROR(VLOOKUP(B99,[4]Yüksek!$F$8:$AH$1000,29,0)),"",(VLOOKUP(B99,[4]Yüksek!$F$8:$AH$1000,29,0)))</f>
        <v/>
      </c>
      <c r="N99" s="29" t="str">
        <f>IF(ISERROR(VLOOKUP(B44,[4]Disk!$E$8:$K$1000,7,0)),"",(VLOOKUP(B44,[4]Disk!$E$8:$K$1000,7,0)))</f>
        <v/>
      </c>
      <c r="O99" s="22" t="str">
        <f>IF(ISERROR(VLOOKUP(B44,[4]Disk!$E$8:$L$1000,8,0)),"",(VLOOKUP(B44,[4]Disk!$E$8:$L$1000,8,0)))</f>
        <v/>
      </c>
      <c r="P99" s="21" t="str">
        <f>IFERROR(VLOOKUP(B99,'12 YAŞ ERKEK'!$B$8:$P$57,14,0)," ")</f>
        <v xml:space="preserve"> </v>
      </c>
      <c r="Q99" s="20">
        <f t="shared" ref="Q99:Q101" si="4">SUM(E99,G99,I99,K99,M99,O99)</f>
        <v>0</v>
      </c>
      <c r="R99" s="19">
        <f t="shared" ref="R99:R101" si="5">SUM(P99,Q99)</f>
        <v>0</v>
      </c>
    </row>
    <row r="100" spans="1:18" ht="34.5" hidden="1" customHeight="1" x14ac:dyDescent="0.2">
      <c r="A100" s="32"/>
      <c r="B100" s="60"/>
      <c r="C100" s="60"/>
      <c r="D100" s="13" t="str">
        <f>IF(ISERROR(VLOOKUP(B100,'[4]100m.Eng'!$E$8:$F$1000,2,0)),"",(VLOOKUP(B100,'[4]100m.Eng'!$E$8:$H$1000,2,0)))</f>
        <v/>
      </c>
      <c r="E100" s="14" t="str">
        <f>IF(ISERROR(VLOOKUP(B100,'[4]100m.Eng'!$E$8:$G$1000,3,0)),"",(VLOOKUP(B100,'[4]100m.Eng'!$E$8:$G$1000,3,0)))</f>
        <v/>
      </c>
      <c r="F100" s="29" t="str">
        <f>IF(ISERROR(VLOOKUP(B100,[4]Cirit!$F$8:$K$998,6,0)),"",(VLOOKUP(B100,[4]Cirit!$F$8:$K$998,6,0)))</f>
        <v/>
      </c>
      <c r="G100" s="22" t="str">
        <f>IF(ISERROR(VLOOKUP(B100,[4]Cirit!$F$8:$L$998,7,0)),"",(VLOOKUP(B100,[4]Cirit!$F$8:$L$998,7,0)))</f>
        <v/>
      </c>
      <c r="H100" s="28"/>
      <c r="I100" s="27"/>
      <c r="J100" s="26" t="str">
        <f>IF(ISERROR(VLOOKUP(B100,'[4]2000m.'!$E$8:$F$1000,2,0)),"",(VLOOKUP(B100,'[4]2000m.'!$E$8:$H$1000,2,0)))</f>
        <v/>
      </c>
      <c r="K100" s="22" t="str">
        <f>IF(ISERROR(VLOOKUP(B100,'[4]2000m.'!$E$8:$G$1000,3,0)),"",(VLOOKUP(B100,'[4]2000m.'!$E$8:$G$1000,3,0)))</f>
        <v/>
      </c>
      <c r="L100" s="25" t="str">
        <f>IF(ISERROR(VLOOKUP(B100,[4]Yüksek!$F$8:$AG$1000,28,0)),"",(VLOOKUP(B100,[4]Yüksek!$F$8:$AG$1000,28,0)))</f>
        <v/>
      </c>
      <c r="M100" s="24" t="str">
        <f>IF(ISERROR(VLOOKUP(B100,[4]Yüksek!$F$8:$AH$1000,29,0)),"",(VLOOKUP(B100,[4]Yüksek!$F$8:$AH$1000,29,0)))</f>
        <v/>
      </c>
      <c r="N100" s="29" t="str">
        <f>IF(ISERROR(VLOOKUP(B45,[4]Disk!$E$8:$K$1000,7,0)),"",(VLOOKUP(B45,[4]Disk!$E$8:$K$1000,7,0)))</f>
        <v/>
      </c>
      <c r="O100" s="22" t="str">
        <f>IF(ISERROR(VLOOKUP(B45,[4]Disk!$E$8:$L$1000,8,0)),"",(VLOOKUP(B45,[4]Disk!$E$8:$L$1000,8,0)))</f>
        <v/>
      </c>
      <c r="P100" s="21" t="str">
        <f>IFERROR(VLOOKUP(B100,'12 YAŞ ERKEK'!$B$8:$P$57,14,0)," ")</f>
        <v xml:space="preserve"> </v>
      </c>
      <c r="Q100" s="20">
        <f t="shared" si="4"/>
        <v>0</v>
      </c>
      <c r="R100" s="19">
        <f t="shared" si="5"/>
        <v>0</v>
      </c>
    </row>
    <row r="101" spans="1:18" ht="34.5" hidden="1" customHeight="1" x14ac:dyDescent="0.2">
      <c r="A101" s="32"/>
      <c r="B101" s="60"/>
      <c r="C101" s="60"/>
      <c r="D101" s="13" t="str">
        <f>IF(ISERROR(VLOOKUP(B101,'[4]100m.Eng'!$E$8:$F$1000,2,0)),"",(VLOOKUP(B101,'[4]100m.Eng'!$E$8:$H$1000,2,0)))</f>
        <v/>
      </c>
      <c r="E101" s="14" t="str">
        <f>IF(ISERROR(VLOOKUP(B101,'[4]100m.Eng'!$E$8:$G$1000,3,0)),"",(VLOOKUP(B101,'[4]100m.Eng'!$E$8:$G$1000,3,0)))</f>
        <v/>
      </c>
      <c r="F101" s="29" t="str">
        <f>IF(ISERROR(VLOOKUP(B101,[4]Cirit!$F$8:$K$998,6,0)),"",(VLOOKUP(B101,[4]Cirit!$F$8:$K$998,6,0)))</f>
        <v/>
      </c>
      <c r="G101" s="22" t="str">
        <f>IF(ISERROR(VLOOKUP(B101,[4]Cirit!$F$8:$L$998,7,0)),"",(VLOOKUP(B101,[4]Cirit!$F$8:$L$998,7,0)))</f>
        <v/>
      </c>
      <c r="H101" s="28"/>
      <c r="I101" s="27"/>
      <c r="J101" s="26" t="str">
        <f>IF(ISERROR(VLOOKUP(B101,'[4]2000m.'!$E$8:$F$1000,2,0)),"",(VLOOKUP(B101,'[4]2000m.'!$E$8:$H$1000,2,0)))</f>
        <v/>
      </c>
      <c r="K101" s="22" t="str">
        <f>IF(ISERROR(VLOOKUP(B101,'[4]2000m.'!$E$8:$G$1000,3,0)),"",(VLOOKUP(B101,'[4]2000m.'!$E$8:$G$1000,3,0)))</f>
        <v/>
      </c>
      <c r="L101" s="25" t="str">
        <f>IF(ISERROR(VLOOKUP(B101,[4]Yüksek!$F$8:$AG$1000,28,0)),"",(VLOOKUP(B101,[4]Yüksek!$F$8:$AG$1000,28,0)))</f>
        <v/>
      </c>
      <c r="M101" s="24" t="str">
        <f>IF(ISERROR(VLOOKUP(B101,[4]Yüksek!$F$8:$AH$1000,29,0)),"",(VLOOKUP(B101,[4]Yüksek!$F$8:$AH$1000,29,0)))</f>
        <v/>
      </c>
      <c r="N101" s="29" t="str">
        <f>IF(ISERROR(VLOOKUP(B46,[4]Disk!$E$8:$K$1000,7,0)),"",(VLOOKUP(B46,[4]Disk!$E$8:$K$1000,7,0)))</f>
        <v/>
      </c>
      <c r="O101" s="22" t="str">
        <f>IF(ISERROR(VLOOKUP(B46,[4]Disk!$E$8:$L$1000,8,0)),"",(VLOOKUP(B46,[4]Disk!$E$8:$L$1000,8,0)))</f>
        <v/>
      </c>
      <c r="P101" s="21" t="str">
        <f>IFERROR(VLOOKUP(B101,'12 YAŞ ERKEK'!$B$8:$P$57,14,0)," ")</f>
        <v xml:space="preserve"> </v>
      </c>
      <c r="Q101" s="20">
        <f t="shared" si="4"/>
        <v>0</v>
      </c>
      <c r="R101" s="19">
        <f t="shared" si="5"/>
        <v>0</v>
      </c>
    </row>
  </sheetData>
  <autoFilter ref="B6:P101" xr:uid="{00000000-0009-0000-0000-000010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59:T5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61:P62"/>
    <mergeCell ref="Q61:Q62"/>
    <mergeCell ref="R61:R62"/>
    <mergeCell ref="A60:T60"/>
    <mergeCell ref="A61:A62"/>
    <mergeCell ref="B61:B62"/>
    <mergeCell ref="C61:C62"/>
    <mergeCell ref="D61:E61"/>
    <mergeCell ref="F61:G61"/>
    <mergeCell ref="H61:I61"/>
    <mergeCell ref="J61:K61"/>
    <mergeCell ref="L61:M61"/>
    <mergeCell ref="N61:O61"/>
  </mergeCells>
  <conditionalFormatting sqref="D63:D101">
    <cfRule type="cellIs" dxfId="19" priority="5" operator="between">
      <formula>1300</formula>
      <formula>1744</formula>
    </cfRule>
  </conditionalFormatting>
  <conditionalFormatting sqref="B8:B49">
    <cfRule type="duplicateValues" dxfId="18" priority="51"/>
  </conditionalFormatting>
  <conditionalFormatting sqref="B8:B30">
    <cfRule type="duplicateValues" dxfId="17" priority="53"/>
  </conditionalFormatting>
  <conditionalFormatting sqref="B63:B85">
    <cfRule type="duplicateValues" dxfId="16" priority="56"/>
  </conditionalFormatting>
  <conditionalFormatting sqref="R63:R85">
    <cfRule type="duplicateValues" dxfId="15" priority="58"/>
  </conditionalFormatting>
  <hyperlinks>
    <hyperlink ref="A3:T3" location="'YARIŞMA PROGRAMI'!A1" display="GENEL PUAN TABLOSU" xr:uid="{E926349D-E46D-44AA-AFC2-3ACFE150FDAF}"/>
    <hyperlink ref="A59:T59" location="'YARIŞMA PROGRAMI'!A1" display="GENEL PUAN TABLOSU" xr:uid="{CEB1BD48-8BCF-4B53-B64B-FE42670AABF1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85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D61B-1F86-4202-AA4F-C04DDA045147}">
  <sheetPr codeName="Sayfa14" filterMode="1">
    <tabColor rgb="FF00B0F0"/>
    <pageSetUpPr fitToPage="1"/>
  </sheetPr>
  <dimension ref="A1:V71"/>
  <sheetViews>
    <sheetView view="pageBreakPreview" zoomScale="55" zoomScaleSheetLayoutView="55" workbookViewId="0">
      <selection activeCell="B63" sqref="B63"/>
    </sheetView>
  </sheetViews>
  <sheetFormatPr defaultRowHeight="12.75" x14ac:dyDescent="0.2"/>
  <cols>
    <col min="1" max="1" width="9.140625" style="17"/>
    <col min="2" max="2" width="48.7109375" style="17" bestFit="1" customWidth="1"/>
    <col min="3" max="3" width="39.5703125" style="17" customWidth="1"/>
    <col min="4" max="4" width="16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('[5]YARIŞMA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'[5]YARIŞMA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'[5]YARIŞMA BİLGİLERİ'!F21</f>
        <v>2009 Doğumlu Kızlar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2" ht="23.2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24.75" hidden="1" customHeight="1" x14ac:dyDescent="0.2">
      <c r="A8" s="31">
        <v>1</v>
      </c>
      <c r="B8" s="30" t="s">
        <v>93</v>
      </c>
      <c r="C8" s="30" t="s">
        <v>63</v>
      </c>
      <c r="D8" s="47">
        <f>IF(ISERROR(VLOOKUP(B8,'[5]60m.'!$D$8:$F$1000,3,0)),"",(VLOOKUP(B8,'[5]60m.'!$D$8:$H$1000,3,0)))</f>
        <v>895</v>
      </c>
      <c r="E8" s="27">
        <f>IF(ISERROR(VLOOKUP(B8,'[5]60m.'!$D$8:$G$1000,4,0)),"",(VLOOKUP(B8,'[5]60m.'!$D$8:$G$1000,4,0)))</f>
        <v>81</v>
      </c>
      <c r="F8" s="53">
        <f>IF(ISERROR(VLOOKUP(B8,[5]Uzun!$E$8:$K$1000,7,0)),"",(VLOOKUP(B8,[5]Uzun!$E$8:$K$1000,7,0)))</f>
        <v>422</v>
      </c>
      <c r="G8" s="22">
        <f>IF(ISERROR(VLOOKUP(B8,[5]Uzun!$E$8:$L$1000,8,0)),"",(VLOOKUP(B8,[5]Uzun!$E$8:$L$1000,8,0)))</f>
        <v>60</v>
      </c>
      <c r="H8" s="28" t="str">
        <f>IF(ISERROR(VLOOKUP(B8,[5]Gülle!$E$8:$K$1000,7,0)),"",(VLOOKUP(B8,[5]Gülle!$E$8:$K$1000,7,0)))</f>
        <v/>
      </c>
      <c r="I8" s="27" t="str">
        <f>IF(ISERROR(VLOOKUP(B8,[5]Gülle!$E$8:$L$1000,8,0)),"",(VLOOKUP(B8,[5]Gülle!$E$8:$L$1000,8,0)))</f>
        <v/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IF(ISERROR(VLOOKUP(B8,'[5]800m.'!$D$8:$F$986,3,0)),"",(VLOOKUP(B8,'[5]800m.'!$D$8:$H$986,3,0)))</f>
        <v/>
      </c>
      <c r="M8" s="50" t="str">
        <f>IF(ISERROR(VLOOKUP(B8,'[5]800m.'!$D$8:$G$986,4,0)),"",(VLOOKUP(B8,'[5]800m.'!$D$8:$G$986,4,0)))</f>
        <v/>
      </c>
      <c r="N8" s="62" t="str">
        <f>IF(ISERROR(VLOOKUP(B8,'[5]80m.'!$D$8:$F$1000,3,0)),"",(VLOOKUP(B8,'[5]80m.'!$D$8:$H$1000,3,0)))</f>
        <v/>
      </c>
      <c r="O8" s="22" t="str">
        <f>IF(ISERROR(VLOOKUP(B8,'[5]80m.'!$D$8:$G$1000,4,0)),"",(VLOOKUP(B8,'[5]80m.'!$D$8:$G$1000,4,0)))</f>
        <v/>
      </c>
      <c r="P8" s="48">
        <f t="shared" ref="P8:P47" si="0">SUM(E8,G8,I8,M8,,O8,K8)</f>
        <v>141</v>
      </c>
      <c r="Q8" s="54"/>
      <c r="R8" s="45"/>
      <c r="S8" s="45"/>
      <c r="T8" s="45"/>
      <c r="U8" s="45"/>
      <c r="V8" s="45"/>
    </row>
    <row r="9" spans="1:22" ht="24.75" customHeight="1" x14ac:dyDescent="0.2">
      <c r="A9" s="31">
        <v>1</v>
      </c>
      <c r="B9" s="30" t="s">
        <v>94</v>
      </c>
      <c r="C9" s="30" t="s">
        <v>25</v>
      </c>
      <c r="D9" s="47">
        <f>IF(ISERROR(VLOOKUP(B9,'[5]60m.'!$D$8:$F$1000,3,0)),"",(VLOOKUP(B9,'[5]60m.'!$D$8:$H$1000,3,0)))</f>
        <v>885</v>
      </c>
      <c r="E9" s="27">
        <f>IF(ISERROR(VLOOKUP(B9,'[5]60m.'!$D$8:$G$1000,4,0)),"",(VLOOKUP(B9,'[5]60m.'!$D$8:$G$1000,4,0)))</f>
        <v>83</v>
      </c>
      <c r="F9" s="53">
        <f>IF(ISERROR(VLOOKUP(B9,[5]Uzun!$E$8:$K$1000,7,0)),"",(VLOOKUP(B9,[5]Uzun!$E$8:$K$1000,7,0)))</f>
        <v>421</v>
      </c>
      <c r="G9" s="22">
        <f>IF(ISERROR(VLOOKUP(B9,[5]Uzun!$E$8:$L$1000,8,0)),"",(VLOOKUP(B9,[5]Uzun!$E$8:$L$1000,8,0)))</f>
        <v>60</v>
      </c>
      <c r="H9" s="28">
        <f>IF(ISERROR(VLOOKUP(B9,[5]Gülle!$E$8:$K$1000,7,0)),"",(VLOOKUP(B9,[5]Gülle!$E$8:$K$1000,7,0)))</f>
        <v>561</v>
      </c>
      <c r="I9" s="27">
        <f>IF(ISERROR(VLOOKUP(B9,[5]Gülle!$E$8:$L$1000,8,0)),"",(VLOOKUP(B9,[5]Gülle!$E$8:$L$1000,8,0)))</f>
        <v>44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IF(ISERROR(VLOOKUP(B9,'[5]800m.'!$D$8:$F$986,3,0)),"",(VLOOKUP(B9,'[5]800m.'!$D$8:$H$986,3,0)))</f>
        <v/>
      </c>
      <c r="M9" s="50" t="str">
        <f>IF(ISERROR(VLOOKUP(B9,'[5]800m.'!$D$8:$G$986,4,0)),"",(VLOOKUP(B9,'[5]800m.'!$D$8:$G$986,4,0)))</f>
        <v/>
      </c>
      <c r="N9" s="62" t="str">
        <f>IF(ISERROR(VLOOKUP(B9,'[5]80m.'!$D$8:$F$1000,3,0)),"",(VLOOKUP(B9,'[5]80m.'!$D$8:$H$1000,3,0)))</f>
        <v/>
      </c>
      <c r="O9" s="22" t="str">
        <f>IF(ISERROR(VLOOKUP(B9,'[5]80m.'!$D$8:$G$1000,4,0)),"",(VLOOKUP(B9,'[5]80m.'!$D$8:$G$1000,4,0)))</f>
        <v/>
      </c>
      <c r="P9" s="48">
        <f t="shared" si="0"/>
        <v>187</v>
      </c>
      <c r="Q9" s="54"/>
      <c r="R9" s="45"/>
      <c r="S9" s="45"/>
      <c r="T9" s="45"/>
      <c r="U9" s="45"/>
      <c r="V9" s="45"/>
    </row>
    <row r="10" spans="1:22" ht="24.75" hidden="1" customHeight="1" x14ac:dyDescent="0.2">
      <c r="A10" s="31">
        <v>3</v>
      </c>
      <c r="B10" s="30" t="s">
        <v>95</v>
      </c>
      <c r="C10" s="30" t="s">
        <v>48</v>
      </c>
      <c r="D10" s="47">
        <f>IF(ISERROR(VLOOKUP(B10,'[5]60m.'!$D$8:$F$1000,3,0)),"",(VLOOKUP(B10,'[5]60m.'!$D$8:$H$1000,3,0)))</f>
        <v>843</v>
      </c>
      <c r="E10" s="27">
        <f>IF(ISERROR(VLOOKUP(B10,'[5]60m.'!$D$8:$G$1000,4,0)),"",(VLOOKUP(B10,'[5]60m.'!$D$8:$G$1000,4,0)))</f>
        <v>91</v>
      </c>
      <c r="F10" s="53">
        <f>IF(ISERROR(VLOOKUP(B10,[5]Uzun!$E$8:$K$1000,7,0)),"",(VLOOKUP(B10,[5]Uzun!$E$8:$K$1000,7,0)))</f>
        <v>410</v>
      </c>
      <c r="G10" s="22">
        <f>IF(ISERROR(VLOOKUP(B10,[5]Uzun!$E$8:$L$1000,8,0)),"",(VLOOKUP(B10,[5]Uzun!$E$8:$L$1000,8,0)))</f>
        <v>57</v>
      </c>
      <c r="H10" s="28">
        <f>IF(ISERROR(VLOOKUP(B10,[5]Gülle!$E$8:$K$1000,7,0)),"",(VLOOKUP(B10,[5]Gülle!$E$8:$K$1000,7,0)))</f>
        <v>623</v>
      </c>
      <c r="I10" s="27">
        <f>IF(ISERROR(VLOOKUP(B10,[5]Gülle!$E$8:$L$1000,8,0)),"",(VLOOKUP(B10,[5]Gülle!$E$8:$L$1000,8,0)))</f>
        <v>48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IF(ISERROR(VLOOKUP(B10,'[5]800m.'!$D$8:$F$986,3,0)),"",(VLOOKUP(B10,'[5]800m.'!$D$8:$H$986,3,0)))</f>
        <v/>
      </c>
      <c r="M10" s="50" t="str">
        <f>IF(ISERROR(VLOOKUP(B10,'[5]800m.'!$D$8:$G$986,4,0)),"",(VLOOKUP(B10,'[5]800m.'!$D$8:$G$986,4,0)))</f>
        <v/>
      </c>
      <c r="N10" s="62" t="str">
        <f>IF(ISERROR(VLOOKUP(B10,'[5]80m.'!$D$8:$F$1000,3,0)),"",(VLOOKUP(B10,'[5]80m.'!$D$8:$H$1000,3,0)))</f>
        <v/>
      </c>
      <c r="O10" s="22" t="str">
        <f>IF(ISERROR(VLOOKUP(B10,'[5]80m.'!$D$8:$G$1000,4,0)),"",(VLOOKUP(B10,'[5]80m.'!$D$8:$G$1000,4,0)))</f>
        <v/>
      </c>
      <c r="P10" s="48">
        <f t="shared" si="0"/>
        <v>196</v>
      </c>
      <c r="Q10" s="54"/>
      <c r="R10" s="45"/>
      <c r="S10" s="45"/>
      <c r="T10" s="45"/>
      <c r="U10" s="45"/>
      <c r="V10" s="45"/>
    </row>
    <row r="11" spans="1:22" ht="24.75" hidden="1" customHeight="1" x14ac:dyDescent="0.2">
      <c r="A11" s="31">
        <v>4</v>
      </c>
      <c r="B11" s="30" t="s">
        <v>96</v>
      </c>
      <c r="C11" s="30" t="s">
        <v>52</v>
      </c>
      <c r="D11" s="47" t="str">
        <f>IF(ISERROR(VLOOKUP(B11,'[5]60m.'!$D$8:$F$1000,3,0)),"",(VLOOKUP(B11,'[5]60m.'!$D$8:$H$1000,3,0)))</f>
        <v/>
      </c>
      <c r="E11" s="27" t="str">
        <f>IF(ISERROR(VLOOKUP(B11,'[5]60m.'!$D$8:$G$1000,4,0)),"",(VLOOKUP(B11,'[5]60m.'!$D$8:$G$1000,4,0)))</f>
        <v/>
      </c>
      <c r="F11" s="53">
        <f>IF(ISERROR(VLOOKUP(B11,[5]Uzun!$E$8:$K$1000,7,0)),"",(VLOOKUP(B11,[5]Uzun!$E$8:$K$1000,7,0)))</f>
        <v>406</v>
      </c>
      <c r="G11" s="22">
        <f>IF(ISERROR(VLOOKUP(B11,[5]Uzun!$E$8:$L$1000,8,0)),"",(VLOOKUP(B11,[5]Uzun!$E$8:$L$1000,8,0)))</f>
        <v>56</v>
      </c>
      <c r="H11" s="28">
        <f>IF(ISERROR(VLOOKUP(B11,[5]Gülle!$E$8:$K$1000,7,0)),"",(VLOOKUP(B11,[5]Gülle!$E$8:$K$1000,7,0)))</f>
        <v>592</v>
      </c>
      <c r="I11" s="27">
        <f>IF(ISERROR(VLOOKUP(B11,[5]Gülle!$E$8:$L$1000,8,0)),"",(VLOOKUP(B11,[5]Gülle!$E$8:$L$1000,8,0)))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IF(ISERROR(VLOOKUP(B11,'[5]800m.'!$D$8:$F$986,3,0)),"",(VLOOKUP(B11,'[5]800m.'!$D$8:$H$986,3,0)))</f>
        <v/>
      </c>
      <c r="M11" s="50" t="str">
        <f>IF(ISERROR(VLOOKUP(B11,'[5]800m.'!$D$8:$G$986,4,0)),"",(VLOOKUP(B11,'[5]800m.'!$D$8:$G$986,4,0)))</f>
        <v/>
      </c>
      <c r="N11" s="62">
        <f>IF(ISERROR(VLOOKUP(B11,'[5]80m.'!$D$8:$F$1000,3,0)),"",(VLOOKUP(B11,'[5]80m.'!$D$8:$H$1000,3,0)))</f>
        <v>1176</v>
      </c>
      <c r="O11" s="22">
        <f>IF(ISERROR(VLOOKUP(B11,'[5]80m.'!$D$8:$G$1000,4,0)),"",(VLOOKUP(B11,'[5]80m.'!$D$8:$G$1000,4,0)))</f>
        <v>72</v>
      </c>
      <c r="P11" s="48">
        <f t="shared" si="0"/>
        <v>174</v>
      </c>
      <c r="Q11" s="54"/>
      <c r="R11" s="45"/>
      <c r="S11" s="45"/>
      <c r="T11" s="45"/>
      <c r="U11" s="45"/>
      <c r="V11" s="45"/>
    </row>
    <row r="12" spans="1:22" ht="24.75" hidden="1" customHeight="1" x14ac:dyDescent="0.2">
      <c r="A12" s="31">
        <v>5</v>
      </c>
      <c r="B12" s="30" t="s">
        <v>97</v>
      </c>
      <c r="C12" s="30" t="s">
        <v>52</v>
      </c>
      <c r="D12" s="47">
        <f>IF(ISERROR(VLOOKUP(B12,'[5]60m.'!$D$8:$F$1000,3,0)),"",(VLOOKUP(B12,'[5]60m.'!$D$8:$H$1000,3,0)))</f>
        <v>950</v>
      </c>
      <c r="E12" s="27">
        <f>IF(ISERROR(VLOOKUP(B12,'[5]60m.'!$D$8:$G$1000,4,0)),"",(VLOOKUP(B12,'[5]60m.'!$D$8:$G$1000,4,0)))</f>
        <v>70</v>
      </c>
      <c r="F12" s="53">
        <f>IF(ISERROR(VLOOKUP(B12,[5]Uzun!$E$8:$K$1000,7,0)),"",(VLOOKUP(B12,[5]Uzun!$E$8:$K$1000,7,0)))</f>
        <v>400</v>
      </c>
      <c r="G12" s="22">
        <f>IF(ISERROR(VLOOKUP(B12,[5]Uzun!$E$8:$L$1000,8,0)),"",(VLOOKUP(B12,[5]Uzun!$E$8:$L$1000,8,0)))</f>
        <v>55</v>
      </c>
      <c r="H12" s="28">
        <f>IF(ISERROR(VLOOKUP(B12,[5]Gülle!$E$8:$K$1000,7,0)),"",(VLOOKUP(B12,[5]Gülle!$E$8:$K$1000,7,0)))</f>
        <v>546</v>
      </c>
      <c r="I12" s="27">
        <f>IF(ISERROR(VLOOKUP(B12,[5]Gülle!$E$8:$L$1000,8,0)),"",(VLOOKUP(B12,[5]Gülle!$E$8:$L$1000,8,0)))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IF(ISERROR(VLOOKUP(B12,'[5]800m.'!$D$8:$F$986,3,0)),"",(VLOOKUP(B12,'[5]800m.'!$D$8:$H$986,3,0)))</f>
        <v/>
      </c>
      <c r="M12" s="50" t="str">
        <f>IF(ISERROR(VLOOKUP(B12,'[5]800m.'!$D$8:$G$986,4,0)),"",(VLOOKUP(B12,'[5]800m.'!$D$8:$G$986,4,0)))</f>
        <v/>
      </c>
      <c r="N12" s="62" t="str">
        <f>IF(ISERROR(VLOOKUP(B12,'[5]80m.'!$D$8:$F$1000,3,0)),"",(VLOOKUP(B12,'[5]80m.'!$D$8:$H$1000,3,0)))</f>
        <v/>
      </c>
      <c r="O12" s="22" t="str">
        <f>IF(ISERROR(VLOOKUP(B12,'[5]80m.'!$D$8:$G$1000,4,0)),"",(VLOOKUP(B12,'[5]80m.'!$D$8:$G$1000,4,0)))</f>
        <v/>
      </c>
      <c r="P12" s="48">
        <f t="shared" si="0"/>
        <v>168</v>
      </c>
      <c r="Q12" s="54"/>
      <c r="R12" s="45"/>
      <c r="S12" s="45"/>
      <c r="T12" s="45"/>
      <c r="U12" s="45"/>
      <c r="V12" s="45"/>
    </row>
    <row r="13" spans="1:22" ht="24.75" customHeight="1" x14ac:dyDescent="0.2">
      <c r="A13" s="31">
        <v>2</v>
      </c>
      <c r="B13" s="30" t="s">
        <v>98</v>
      </c>
      <c r="C13" s="30" t="s">
        <v>25</v>
      </c>
      <c r="D13" s="47">
        <f>IF(ISERROR(VLOOKUP(B13,'[5]60m.'!$D$8:$F$1000,3,0)),"",(VLOOKUP(B13,'[5]60m.'!$D$8:$H$1000,3,0)))</f>
        <v>893</v>
      </c>
      <c r="E13" s="27">
        <f>IF(ISERROR(VLOOKUP(B13,'[5]60m.'!$D$8:$G$1000,4,0)),"",(VLOOKUP(B13,'[5]60m.'!$D$8:$G$1000,4,0)))</f>
        <v>81</v>
      </c>
      <c r="F13" s="53">
        <f>IF(ISERROR(VLOOKUP(B13,[5]Uzun!$E$8:$K$1000,7,0)),"",(VLOOKUP(B13,[5]Uzun!$E$8:$K$1000,7,0)))</f>
        <v>399</v>
      </c>
      <c r="G13" s="22">
        <f>IF(ISERROR(VLOOKUP(B13,[5]Uzun!$E$8:$L$1000,8,0)),"",(VLOOKUP(B13,[5]Uzun!$E$8:$L$1000,8,0)))</f>
        <v>54</v>
      </c>
      <c r="H13" s="28">
        <f>IF(ISERROR(VLOOKUP(B13,[5]Gülle!$E$8:$K$1000,7,0)),"",(VLOOKUP(B13,[5]Gülle!$E$8:$K$1000,7,0)))</f>
        <v>535</v>
      </c>
      <c r="I13" s="27">
        <f>IF(ISERROR(VLOOKUP(B13,[5]Gülle!$E$8:$L$1000,8,0)),"",(VLOOKUP(B13,[5]Gülle!$E$8:$L$1000,8,0)))</f>
        <v>42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IF(ISERROR(VLOOKUP(B13,'[5]800m.'!$D$8:$F$986,3,0)),"",(VLOOKUP(B13,'[5]800m.'!$D$8:$H$986,3,0)))</f>
        <v/>
      </c>
      <c r="M13" s="50" t="str">
        <f>IF(ISERROR(VLOOKUP(B13,'[5]800m.'!$D$8:$G$986,4,0)),"",(VLOOKUP(B13,'[5]800m.'!$D$8:$G$986,4,0)))</f>
        <v/>
      </c>
      <c r="N13" s="62" t="str">
        <f>IF(ISERROR(VLOOKUP(B13,'[5]80m.'!$D$8:$F$1000,3,0)),"",(VLOOKUP(B13,'[5]80m.'!$D$8:$H$1000,3,0)))</f>
        <v/>
      </c>
      <c r="O13" s="22" t="str">
        <f>IF(ISERROR(VLOOKUP(B13,'[5]80m.'!$D$8:$G$1000,4,0)),"",(VLOOKUP(B13,'[5]80m.'!$D$8:$G$1000,4,0)))</f>
        <v/>
      </c>
      <c r="P13" s="48">
        <f t="shared" si="0"/>
        <v>177</v>
      </c>
      <c r="Q13" s="54"/>
      <c r="R13" s="45"/>
      <c r="S13" s="45"/>
      <c r="T13" s="45"/>
      <c r="U13" s="45"/>
      <c r="V13" s="45"/>
    </row>
    <row r="14" spans="1:22" ht="24.75" hidden="1" customHeight="1" x14ac:dyDescent="0.2">
      <c r="A14" s="31">
        <v>7</v>
      </c>
      <c r="B14" s="30" t="s">
        <v>99</v>
      </c>
      <c r="C14" s="30" t="s">
        <v>63</v>
      </c>
      <c r="D14" s="47">
        <f>IF(ISERROR(VLOOKUP(B14,'[5]60m.'!$D$8:$F$1000,3,0)),"",(VLOOKUP(B14,'[5]60m.'!$D$8:$H$1000,3,0)))</f>
        <v>901</v>
      </c>
      <c r="E14" s="27">
        <f>IF(ISERROR(VLOOKUP(B14,'[5]60m.'!$D$8:$G$1000,4,0)),"",(VLOOKUP(B14,'[5]60m.'!$D$8:$G$1000,4,0)))</f>
        <v>79</v>
      </c>
      <c r="F14" s="53">
        <f>IF(ISERROR(VLOOKUP(B14,[5]Uzun!$E$8:$K$1000,7,0)),"",(VLOOKUP(B14,[5]Uzun!$E$8:$K$1000,7,0)))</f>
        <v>394</v>
      </c>
      <c r="G14" s="22">
        <f>IF(ISERROR(VLOOKUP(B14,[5]Uzun!$E$8:$L$1000,8,0)),"",(VLOOKUP(B14,[5]Uzun!$E$8:$L$1000,8,0)))</f>
        <v>53</v>
      </c>
      <c r="H14" s="28">
        <f>IF(ISERROR(VLOOKUP(B14,[5]Gülle!$E$8:$K$1000,7,0)),"",(VLOOKUP(B14,[5]Gülle!$E$8:$K$1000,7,0)))</f>
        <v>516</v>
      </c>
      <c r="I14" s="27">
        <f>IF(ISERROR(VLOOKUP(B14,[5]Gülle!$E$8:$L$1000,8,0)),"",(VLOOKUP(B14,[5]Gülle!$E$8:$L$1000,8,0)))</f>
        <v>41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IF(ISERROR(VLOOKUP(B14,'[5]800m.'!$D$8:$F$986,3,0)),"",(VLOOKUP(B14,'[5]800m.'!$D$8:$H$986,3,0)))</f>
        <v/>
      </c>
      <c r="M14" s="50" t="str">
        <f>IF(ISERROR(VLOOKUP(B14,'[5]800m.'!$D$8:$G$986,4,0)),"",(VLOOKUP(B14,'[5]800m.'!$D$8:$G$986,4,0)))</f>
        <v/>
      </c>
      <c r="N14" s="62" t="str">
        <f>IF(ISERROR(VLOOKUP(B14,'[5]80m.'!$D$8:$F$1000,3,0)),"",(VLOOKUP(B14,'[5]80m.'!$D$8:$H$1000,3,0)))</f>
        <v/>
      </c>
      <c r="O14" s="22" t="str">
        <f>IF(ISERROR(VLOOKUP(B14,'[5]80m.'!$D$8:$G$1000,4,0)),"",(VLOOKUP(B14,'[5]80m.'!$D$8:$G$1000,4,0)))</f>
        <v/>
      </c>
      <c r="P14" s="48">
        <f t="shared" si="0"/>
        <v>173</v>
      </c>
      <c r="Q14" s="54"/>
      <c r="R14" s="45"/>
      <c r="S14" s="45"/>
      <c r="T14" s="45"/>
      <c r="U14" s="45"/>
      <c r="V14" s="45"/>
    </row>
    <row r="15" spans="1:22" ht="24.75" hidden="1" customHeight="1" x14ac:dyDescent="0.2">
      <c r="A15" s="31">
        <v>8</v>
      </c>
      <c r="B15" s="30" t="s">
        <v>100</v>
      </c>
      <c r="C15" s="30" t="s">
        <v>43</v>
      </c>
      <c r="D15" s="47" t="str">
        <f>IF(ISERROR(VLOOKUP(B15,'[5]60m.'!$D$8:$F$1000,3,0)),"",(VLOOKUP(B15,'[5]60m.'!$D$8:$H$1000,3,0)))</f>
        <v/>
      </c>
      <c r="E15" s="27" t="str">
        <f>IF(ISERROR(VLOOKUP(B15,'[5]60m.'!$D$8:$G$1000,4,0)),"",(VLOOKUP(B15,'[5]60m.'!$D$8:$G$1000,4,0)))</f>
        <v/>
      </c>
      <c r="F15" s="53">
        <f>IF(ISERROR(VLOOKUP(B15,[5]Uzun!$E$8:$K$1000,7,0)),"",(VLOOKUP(B15,[5]Uzun!$E$8:$K$1000,7,0)))</f>
        <v>389</v>
      </c>
      <c r="G15" s="22">
        <f>IF(ISERROR(VLOOKUP(B15,[5]Uzun!$E$8:$L$1000,8,0)),"",(VLOOKUP(B15,[5]Uzun!$E$8:$L$1000,8,0)))</f>
        <v>51</v>
      </c>
      <c r="H15" s="28" t="str">
        <f>IF(ISERROR(VLOOKUP(B15,[5]Gülle!$E$8:$K$1000,7,0)),"",(VLOOKUP(B15,[5]Gülle!$E$8:$K$1000,7,0)))</f>
        <v/>
      </c>
      <c r="I15" s="27" t="str">
        <f>IF(ISERROR(VLOOKUP(B15,[5]Gülle!$E$8:$L$1000,8,0)),"",(VLOOKUP(B15,[5]Gülle!$E$8:$L$1000,8,0)))</f>
        <v/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IF(ISERROR(VLOOKUP(B15,'[5]800m.'!$D$8:$F$986,3,0)),"",(VLOOKUP(B15,'[5]800m.'!$D$8:$H$986,3,0)))</f>
        <v/>
      </c>
      <c r="M15" s="50" t="str">
        <f>IF(ISERROR(VLOOKUP(B15,'[5]800m.'!$D$8:$G$986,4,0)),"",(VLOOKUP(B15,'[5]800m.'!$D$8:$G$986,4,0)))</f>
        <v/>
      </c>
      <c r="N15" s="62">
        <f>IF(ISERROR(VLOOKUP(B15,'[5]80m.'!$D$8:$F$1000,3,0)),"",(VLOOKUP(B15,'[5]80m.'!$D$8:$H$1000,3,0)))</f>
        <v>1196</v>
      </c>
      <c r="O15" s="22">
        <f>IF(ISERROR(VLOOKUP(B15,'[5]80m.'!$D$8:$G$1000,4,0)),"",(VLOOKUP(B15,'[5]80m.'!$D$8:$G$1000,4,0)))</f>
        <v>68</v>
      </c>
      <c r="P15" s="48">
        <f t="shared" si="0"/>
        <v>119</v>
      </c>
      <c r="Q15" s="54"/>
      <c r="R15" s="45"/>
      <c r="S15" s="45"/>
      <c r="T15" s="45"/>
      <c r="U15" s="45"/>
      <c r="V15" s="45"/>
    </row>
    <row r="16" spans="1:22" ht="24.75" hidden="1" customHeight="1" x14ac:dyDescent="0.2">
      <c r="A16" s="31">
        <v>9</v>
      </c>
      <c r="B16" s="30" t="s">
        <v>101</v>
      </c>
      <c r="C16" s="30" t="s">
        <v>52</v>
      </c>
      <c r="D16" s="47">
        <f>IF(ISERROR(VLOOKUP(B16,'[5]60m.'!$D$8:$F$1000,3,0)),"",(VLOOKUP(B16,'[5]60m.'!$D$8:$H$1000,3,0)))</f>
        <v>909</v>
      </c>
      <c r="E16" s="27">
        <f>IF(ISERROR(VLOOKUP(B16,'[5]60m.'!$D$8:$G$1000,4,0)),"",(VLOOKUP(B16,'[5]60m.'!$D$8:$G$1000,4,0)))</f>
        <v>78</v>
      </c>
      <c r="F16" s="53">
        <f>IF(ISERROR(VLOOKUP(B16,[5]Uzun!$E$8:$K$1000,7,0)),"",(VLOOKUP(B16,[5]Uzun!$E$8:$K$1000,7,0)))</f>
        <v>387</v>
      </c>
      <c r="G16" s="22">
        <f>IF(ISERROR(VLOOKUP(B16,[5]Uzun!$E$8:$L$1000,8,0)),"",(VLOOKUP(B16,[5]Uzun!$E$8:$L$1000,8,0)))</f>
        <v>50</v>
      </c>
      <c r="H16" s="28">
        <f>IF(ISERROR(VLOOKUP(B16,[5]Gülle!$E$8:$K$1000,7,0)),"",(VLOOKUP(B16,[5]Gülle!$E$8:$K$1000,7,0)))</f>
        <v>586</v>
      </c>
      <c r="I16" s="27">
        <f>IF(ISERROR(VLOOKUP(B16,[5]Gülle!$E$8:$L$1000,8,0)),"",(VLOOKUP(B16,[5]Gülle!$E$8:$L$1000,8,0)))</f>
        <v>45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IF(ISERROR(VLOOKUP(B16,'[5]800m.'!$D$8:$F$986,3,0)),"",(VLOOKUP(B16,'[5]800m.'!$D$8:$H$986,3,0)))</f>
        <v/>
      </c>
      <c r="M16" s="50" t="str">
        <f>IF(ISERROR(VLOOKUP(B16,'[5]800m.'!$D$8:$G$986,4,0)),"",(VLOOKUP(B16,'[5]800m.'!$D$8:$G$986,4,0)))</f>
        <v/>
      </c>
      <c r="N16" s="62" t="str">
        <f>IF(ISERROR(VLOOKUP(B16,'[5]80m.'!$D$8:$F$1000,3,0)),"",(VLOOKUP(B16,'[5]80m.'!$D$8:$H$1000,3,0)))</f>
        <v/>
      </c>
      <c r="O16" s="22" t="str">
        <f>IF(ISERROR(VLOOKUP(B16,'[5]80m.'!$D$8:$G$1000,4,0)),"",(VLOOKUP(B16,'[5]80m.'!$D$8:$G$1000,4,0)))</f>
        <v/>
      </c>
      <c r="P16" s="48">
        <f t="shared" si="0"/>
        <v>173</v>
      </c>
      <c r="Q16" s="54"/>
      <c r="R16" s="45"/>
      <c r="S16" s="45"/>
      <c r="T16" s="45"/>
      <c r="U16" s="45"/>
      <c r="V16" s="45"/>
    </row>
    <row r="17" spans="1:22" ht="24.75" customHeight="1" x14ac:dyDescent="0.2">
      <c r="A17" s="31">
        <v>3</v>
      </c>
      <c r="B17" s="30" t="s">
        <v>102</v>
      </c>
      <c r="C17" s="30" t="s">
        <v>25</v>
      </c>
      <c r="D17" s="47" t="str">
        <f>IF(ISERROR(VLOOKUP(B17,'[5]60m.'!$D$8:$F$1000,3,0)),"",(VLOOKUP(B17,'[5]60m.'!$D$8:$H$1000,3,0)))</f>
        <v/>
      </c>
      <c r="E17" s="27" t="str">
        <f>IF(ISERROR(VLOOKUP(B17,'[5]60m.'!$D$8:$G$1000,4,0)),"",(VLOOKUP(B17,'[5]60m.'!$D$8:$G$1000,4,0)))</f>
        <v/>
      </c>
      <c r="F17" s="53">
        <f>IF(ISERROR(VLOOKUP(B17,[5]Uzun!$E$8:$K$1000,7,0)),"",(VLOOKUP(B17,[5]Uzun!$E$8:$K$1000,7,0)))</f>
        <v>385</v>
      </c>
      <c r="G17" s="22">
        <f>IF(ISERROR(VLOOKUP(B17,[5]Uzun!$E$8:$L$1000,8,0)),"",(VLOOKUP(B17,[5]Uzun!$E$8:$L$1000,8,0)))</f>
        <v>50</v>
      </c>
      <c r="H17" s="28">
        <f>IF(ISERROR(VLOOKUP(B17,[5]Gülle!$E$8:$K$1000,7,0)),"",(VLOOKUP(B17,[5]Gülle!$E$8:$K$1000,7,0)))</f>
        <v>553</v>
      </c>
      <c r="I17" s="27">
        <f>IF(ISERROR(VLOOKUP(B17,[5]Gülle!$E$8:$L$1000,8,0)),"",(VLOOKUP(B17,[5]Gülle!$E$8:$L$1000,8,0)))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IF(ISERROR(VLOOKUP(B17,'[5]800m.'!$D$8:$F$986,3,0)),"",(VLOOKUP(B17,'[5]800m.'!$D$8:$H$986,3,0)))</f>
        <v/>
      </c>
      <c r="M17" s="50" t="str">
        <f>IF(ISERROR(VLOOKUP(B17,'[5]800m.'!$D$8:$G$986,4,0)),"",(VLOOKUP(B17,'[5]800m.'!$D$8:$G$986,4,0)))</f>
        <v/>
      </c>
      <c r="N17" s="62">
        <f>IF(ISERROR(VLOOKUP(B17,'[5]80m.'!$D$8:$F$1000,3,0)),"",(VLOOKUP(B17,'[5]80m.'!$D$8:$H$1000,3,0)))</f>
        <v>1147</v>
      </c>
      <c r="O17" s="22">
        <f>IF(ISERROR(VLOOKUP(B17,'[5]80m.'!$D$8:$G$1000,4,0)),"",(VLOOKUP(B17,'[5]80m.'!$D$8:$G$1000,4,0)))</f>
        <v>78</v>
      </c>
      <c r="P17" s="48">
        <f t="shared" si="0"/>
        <v>171</v>
      </c>
      <c r="Q17" s="54"/>
      <c r="R17" s="45"/>
      <c r="S17" s="45"/>
      <c r="T17" s="45"/>
      <c r="U17" s="45"/>
      <c r="V17" s="45"/>
    </row>
    <row r="18" spans="1:22" ht="24.75" hidden="1" customHeight="1" x14ac:dyDescent="0.2">
      <c r="A18" s="31">
        <v>11</v>
      </c>
      <c r="B18" s="30" t="s">
        <v>103</v>
      </c>
      <c r="C18" s="30" t="s">
        <v>63</v>
      </c>
      <c r="D18" s="47">
        <f>IF(ISERROR(VLOOKUP(B18,'[5]60m.'!$D$8:$F$1000,3,0)),"",(VLOOKUP(B18,'[5]60m.'!$D$8:$H$1000,3,0)))</f>
        <v>951</v>
      </c>
      <c r="E18" s="27">
        <f>IF(ISERROR(VLOOKUP(B18,'[5]60m.'!$D$8:$G$1000,4,0)),"",(VLOOKUP(B18,'[5]60m.'!$D$8:$G$1000,4,0)))</f>
        <v>69</v>
      </c>
      <c r="F18" s="53">
        <f>IF(ISERROR(VLOOKUP(B18,[5]Uzun!$E$8:$K$1000,7,0)),"",(VLOOKUP(B18,[5]Uzun!$E$8:$K$1000,7,0)))</f>
        <v>383</v>
      </c>
      <c r="G18" s="22">
        <f>IF(ISERROR(VLOOKUP(B18,[5]Uzun!$E$8:$L$1000,8,0)),"",(VLOOKUP(B18,[5]Uzun!$E$8:$L$1000,8,0)))</f>
        <v>49</v>
      </c>
      <c r="H18" s="28">
        <f>IF(ISERROR(VLOOKUP(B18,[5]Gülle!$E$8:$K$1000,7,0)),"",(VLOOKUP(B18,[5]Gülle!$E$8:$K$1000,7,0)))</f>
        <v>504</v>
      </c>
      <c r="I18" s="27">
        <f>IF(ISERROR(VLOOKUP(B18,[5]Gülle!$E$8:$L$1000,8,0)),"",(VLOOKUP(B18,[5]Gülle!$E$8:$L$1000,8,0)))</f>
        <v>40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IF(ISERROR(VLOOKUP(B18,'[5]800m.'!$D$8:$F$986,3,0)),"",(VLOOKUP(B18,'[5]800m.'!$D$8:$H$986,3,0)))</f>
        <v/>
      </c>
      <c r="M18" s="50" t="str">
        <f>IF(ISERROR(VLOOKUP(B18,'[5]800m.'!$D$8:$G$986,4,0)),"",(VLOOKUP(B18,'[5]800m.'!$D$8:$G$986,4,0)))</f>
        <v/>
      </c>
      <c r="N18" s="62" t="str">
        <f>IF(ISERROR(VLOOKUP(B18,'[5]80m.'!$D$8:$F$1000,3,0)),"",(VLOOKUP(B18,'[5]80m.'!$D$8:$H$1000,3,0)))</f>
        <v/>
      </c>
      <c r="O18" s="22" t="str">
        <f>IF(ISERROR(VLOOKUP(B18,'[5]80m.'!$D$8:$G$1000,4,0)),"",(VLOOKUP(B18,'[5]80m.'!$D$8:$G$1000,4,0)))</f>
        <v/>
      </c>
      <c r="P18" s="48">
        <f t="shared" si="0"/>
        <v>158</v>
      </c>
      <c r="Q18" s="54"/>
      <c r="R18" s="45"/>
      <c r="S18" s="45"/>
      <c r="T18" s="45"/>
      <c r="U18" s="45"/>
      <c r="V18" s="45"/>
    </row>
    <row r="19" spans="1:22" ht="24.75" hidden="1" customHeight="1" x14ac:dyDescent="0.2">
      <c r="A19" s="31">
        <v>12</v>
      </c>
      <c r="B19" s="30" t="s">
        <v>104</v>
      </c>
      <c r="C19" s="30" t="s">
        <v>63</v>
      </c>
      <c r="D19" s="47">
        <f>IF(ISERROR(VLOOKUP(B19,'[5]60m.'!$D$8:$F$1000,3,0)),"",(VLOOKUP(B19,'[5]60m.'!$D$8:$H$1000,3,0)))</f>
        <v>917</v>
      </c>
      <c r="E19" s="27">
        <f>IF(ISERROR(VLOOKUP(B19,'[5]60m.'!$D$8:$G$1000,4,0)),"",(VLOOKUP(B19,'[5]60m.'!$D$8:$G$1000,4,0)))</f>
        <v>76</v>
      </c>
      <c r="F19" s="53">
        <f>IF(ISERROR(VLOOKUP(B19,[5]Uzun!$E$8:$K$1000,7,0)),"",(VLOOKUP(B19,[5]Uzun!$E$8:$K$1000,7,0)))</f>
        <v>383</v>
      </c>
      <c r="G19" s="22">
        <f>IF(ISERROR(VLOOKUP(B19,[5]Uzun!$E$8:$L$1000,8,0)),"",(VLOOKUP(B19,[5]Uzun!$E$8:$L$1000,8,0)))</f>
        <v>49</v>
      </c>
      <c r="H19" s="28">
        <f>IF(ISERROR(VLOOKUP(B19,[5]Gülle!$E$8:$K$1000,7,0)),"",(VLOOKUP(B19,[5]Gülle!$E$8:$K$1000,7,0)))</f>
        <v>562</v>
      </c>
      <c r="I19" s="27">
        <f>IF(ISERROR(VLOOKUP(B19,[5]Gülle!$E$8:$L$1000,8,0)),"",(VLOOKUP(B19,[5]Gülle!$E$8:$L$1000,8,0)))</f>
        <v>44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IF(ISERROR(VLOOKUP(B19,'[5]800m.'!$D$8:$F$986,3,0)),"",(VLOOKUP(B19,'[5]800m.'!$D$8:$H$986,3,0)))</f>
        <v/>
      </c>
      <c r="M19" s="50" t="str">
        <f>IF(ISERROR(VLOOKUP(B19,'[5]800m.'!$D$8:$G$986,4,0)),"",(VLOOKUP(B19,'[5]800m.'!$D$8:$G$986,4,0)))</f>
        <v/>
      </c>
      <c r="N19" s="62" t="str">
        <f>IF(ISERROR(VLOOKUP(B19,'[5]80m.'!$D$8:$F$1000,3,0)),"",(VLOOKUP(B19,'[5]80m.'!$D$8:$H$1000,3,0)))</f>
        <v/>
      </c>
      <c r="O19" s="22" t="str">
        <f>IF(ISERROR(VLOOKUP(B19,'[5]80m.'!$D$8:$G$1000,4,0)),"",(VLOOKUP(B19,'[5]80m.'!$D$8:$G$1000,4,0)))</f>
        <v/>
      </c>
      <c r="P19" s="48">
        <f t="shared" si="0"/>
        <v>169</v>
      </c>
      <c r="Q19" s="54"/>
      <c r="R19" s="45"/>
      <c r="S19" s="45"/>
      <c r="T19" s="45"/>
      <c r="U19" s="45"/>
      <c r="V19" s="45"/>
    </row>
    <row r="20" spans="1:22" ht="24.75" customHeight="1" x14ac:dyDescent="0.2">
      <c r="A20" s="31">
        <v>4</v>
      </c>
      <c r="B20" s="30" t="s">
        <v>105</v>
      </c>
      <c r="C20" s="30" t="s">
        <v>25</v>
      </c>
      <c r="D20" s="47" t="str">
        <f>IF(ISERROR(VLOOKUP(B20,'[5]60m.'!$D$8:$F$1000,3,0)),"",(VLOOKUP(B20,'[5]60m.'!$D$8:$H$1000,3,0)))</f>
        <v/>
      </c>
      <c r="E20" s="27" t="str">
        <f>IF(ISERROR(VLOOKUP(B20,'[5]60m.'!$D$8:$G$1000,4,0)),"",(VLOOKUP(B20,'[5]60m.'!$D$8:$G$1000,4,0)))</f>
        <v/>
      </c>
      <c r="F20" s="53">
        <f>IF(ISERROR(VLOOKUP(B20,[5]Uzun!$E$8:$K$1000,7,0)),"",(VLOOKUP(B20,[5]Uzun!$E$8:$K$1000,7,0)))</f>
        <v>380</v>
      </c>
      <c r="G20" s="22">
        <f>IF(ISERROR(VLOOKUP(B20,[5]Uzun!$E$8:$L$1000,8,0)),"",(VLOOKUP(B20,[5]Uzun!$E$8:$L$1000,8,0)))</f>
        <v>48</v>
      </c>
      <c r="H20" s="28" t="str">
        <f>IF(ISERROR(VLOOKUP(B20,[5]Gülle!$E$8:$K$1000,7,0)),"",(VLOOKUP(B20,[5]Gülle!$E$8:$K$1000,7,0)))</f>
        <v/>
      </c>
      <c r="I20" s="27" t="str">
        <f>IF(ISERROR(VLOOKUP(B20,[5]Gülle!$E$8:$L$1000,8,0)),"",(VLOOKUP(B20,[5]Gülle!$E$8:$L$1000,8,0)))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>
        <f>IF(ISERROR(VLOOKUP(B20,'[5]800m.'!$D$8:$F$986,3,0)),"",(VLOOKUP(B20,'[5]800m.'!$D$8:$H$986,3,0)))</f>
        <v>25482</v>
      </c>
      <c r="M20" s="50">
        <f>IF(ISERROR(VLOOKUP(B20,'[5]800m.'!$D$8:$G$986,4,0)),"",(VLOOKUP(B20,'[5]800m.'!$D$8:$G$986,4,0)))</f>
        <v>26</v>
      </c>
      <c r="N20" s="62" t="str">
        <f>IF(ISERROR(VLOOKUP(B20,'[5]80m.'!$D$8:$F$1000,3,0)),"",(VLOOKUP(B20,'[5]80m.'!$D$8:$H$1000,3,0)))</f>
        <v/>
      </c>
      <c r="O20" s="22" t="str">
        <f>IF(ISERROR(VLOOKUP(B20,'[5]80m.'!$D$8:$G$1000,4,0)),"",(VLOOKUP(B20,'[5]80m.'!$D$8:$G$1000,4,0)))</f>
        <v/>
      </c>
      <c r="P20" s="48">
        <f t="shared" si="0"/>
        <v>74</v>
      </c>
      <c r="Q20" s="54"/>
      <c r="R20" s="45"/>
      <c r="S20" s="45"/>
      <c r="T20" s="45"/>
      <c r="U20" s="45"/>
      <c r="V20" s="45"/>
    </row>
    <row r="21" spans="1:22" ht="24.75" hidden="1" customHeight="1" x14ac:dyDescent="0.2">
      <c r="A21" s="31">
        <v>14</v>
      </c>
      <c r="B21" s="30" t="s">
        <v>106</v>
      </c>
      <c r="C21" s="30" t="s">
        <v>43</v>
      </c>
      <c r="D21" s="47">
        <f>IF(ISERROR(VLOOKUP(B21,'[5]60m.'!$D$8:$F$1000,3,0)),"",(VLOOKUP(B21,'[5]60m.'!$D$8:$H$1000,3,0)))</f>
        <v>972</v>
      </c>
      <c r="E21" s="27">
        <f>IF(ISERROR(VLOOKUP(B21,'[5]60m.'!$D$8:$G$1000,4,0)),"",(VLOOKUP(B21,'[5]60m.'!$D$8:$G$1000,4,0)))</f>
        <v>65</v>
      </c>
      <c r="F21" s="53">
        <f>IF(ISERROR(VLOOKUP(B21,[5]Uzun!$E$8:$K$1000,7,0)),"",(VLOOKUP(B21,[5]Uzun!$E$8:$K$1000,7,0)))</f>
        <v>373</v>
      </c>
      <c r="G21" s="22">
        <f>IF(ISERROR(VLOOKUP(B21,[5]Uzun!$E$8:$L$1000,8,0)),"",(VLOOKUP(B21,[5]Uzun!$E$8:$L$1000,8,0)))</f>
        <v>46</v>
      </c>
      <c r="H21" s="28" t="str">
        <f>IF(ISERROR(VLOOKUP(B21,[5]Gülle!$E$8:$K$1000,7,0)),"",(VLOOKUP(B21,[5]Gülle!$E$8:$K$1000,7,0)))</f>
        <v/>
      </c>
      <c r="I21" s="27" t="str">
        <f>IF(ISERROR(VLOOKUP(B21,[5]Gülle!$E$8:$L$1000,8,0)),"",(VLOOKUP(B21,[5]Gülle!$E$8:$L$1000,8,0)))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IF(ISERROR(VLOOKUP(B21,'[5]800m.'!$D$8:$F$986,3,0)),"",(VLOOKUP(B21,'[5]800m.'!$D$8:$H$986,3,0)))</f>
        <v/>
      </c>
      <c r="M21" s="50" t="str">
        <f>IF(ISERROR(VLOOKUP(B21,'[5]800m.'!$D$8:$G$986,4,0)),"",(VLOOKUP(B21,'[5]800m.'!$D$8:$G$986,4,0)))</f>
        <v/>
      </c>
      <c r="N21" s="62" t="str">
        <f>IF(ISERROR(VLOOKUP(B21,'[5]80m.'!$D$8:$F$1000,3,0)),"",(VLOOKUP(B21,'[5]80m.'!$D$8:$H$1000,3,0)))</f>
        <v/>
      </c>
      <c r="O21" s="22" t="str">
        <f>IF(ISERROR(VLOOKUP(B21,'[5]80m.'!$D$8:$G$1000,4,0)),"",(VLOOKUP(B21,'[5]80m.'!$D$8:$G$1000,4,0)))</f>
        <v/>
      </c>
      <c r="P21" s="48">
        <f t="shared" si="0"/>
        <v>111</v>
      </c>
      <c r="Q21" s="54"/>
      <c r="R21" s="45"/>
      <c r="S21" s="45"/>
      <c r="T21" s="45"/>
      <c r="U21" s="45"/>
      <c r="V21" s="45"/>
    </row>
    <row r="22" spans="1:22" ht="24.75" customHeight="1" x14ac:dyDescent="0.2">
      <c r="A22" s="31">
        <v>5</v>
      </c>
      <c r="B22" s="30" t="s">
        <v>107</v>
      </c>
      <c r="C22" s="30" t="s">
        <v>25</v>
      </c>
      <c r="D22" s="47">
        <f>IF(ISERROR(VLOOKUP(B22,'[5]60m.'!$D$8:$F$1000,3,0)),"",(VLOOKUP(B22,'[5]60m.'!$D$8:$H$1000,3,0)))</f>
        <v>918</v>
      </c>
      <c r="E22" s="27">
        <f>IF(ISERROR(VLOOKUP(B22,'[5]60m.'!$D$8:$G$1000,4,0)),"",(VLOOKUP(B22,'[5]60m.'!$D$8:$G$1000,4,0)))</f>
        <v>76</v>
      </c>
      <c r="F22" s="53">
        <f>IF(ISERROR(VLOOKUP(B22,[5]Uzun!$E$8:$K$1000,7,0)),"",(VLOOKUP(B22,[5]Uzun!$E$8:$K$1000,7,0)))</f>
        <v>372</v>
      </c>
      <c r="G22" s="22">
        <f>IF(ISERROR(VLOOKUP(B22,[5]Uzun!$E$8:$L$1000,8,0)),"",(VLOOKUP(B22,[5]Uzun!$E$8:$L$1000,8,0)))</f>
        <v>46</v>
      </c>
      <c r="H22" s="28" t="str">
        <f>IF(ISERROR(VLOOKUP(B22,[5]Gülle!$E$8:$K$1000,7,0)),"",(VLOOKUP(B22,[5]Gülle!$E$8:$K$1000,7,0)))</f>
        <v/>
      </c>
      <c r="I22" s="27" t="str">
        <f>IF(ISERROR(VLOOKUP(B22,[5]Gülle!$E$8:$L$1000,8,0)),"",(VLOOKUP(B22,[5]Gülle!$E$8:$L$1000,8,0)))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IF(ISERROR(VLOOKUP(B22,'[5]800m.'!$D$8:$F$986,3,0)),"",(VLOOKUP(B22,'[5]800m.'!$D$8:$H$986,3,0)))</f>
        <v/>
      </c>
      <c r="M22" s="50" t="str">
        <f>IF(ISERROR(VLOOKUP(B22,'[5]800m.'!$D$8:$G$986,4,0)),"",(VLOOKUP(B22,'[5]800m.'!$D$8:$G$986,4,0)))</f>
        <v/>
      </c>
      <c r="N22" s="62" t="str">
        <f>IF(ISERROR(VLOOKUP(B22,'[5]80m.'!$D$8:$F$1000,3,0)),"",(VLOOKUP(B22,'[5]80m.'!$D$8:$H$1000,3,0)))</f>
        <v/>
      </c>
      <c r="O22" s="22" t="str">
        <f>IF(ISERROR(VLOOKUP(B22,'[5]80m.'!$D$8:$G$1000,4,0)),"",(VLOOKUP(B22,'[5]80m.'!$D$8:$G$1000,4,0)))</f>
        <v/>
      </c>
      <c r="P22" s="48">
        <f t="shared" si="0"/>
        <v>122</v>
      </c>
      <c r="Q22" s="54"/>
      <c r="R22" s="45"/>
      <c r="S22" s="45"/>
      <c r="T22" s="45"/>
      <c r="U22" s="45"/>
      <c r="V22" s="45"/>
    </row>
    <row r="23" spans="1:22" ht="24.75" hidden="1" customHeight="1" x14ac:dyDescent="0.2">
      <c r="A23" s="31">
        <v>16</v>
      </c>
      <c r="B23" s="30" t="s">
        <v>108</v>
      </c>
      <c r="C23" s="30" t="s">
        <v>41</v>
      </c>
      <c r="D23" s="47" t="str">
        <f>IF(ISERROR(VLOOKUP(B23,'[5]60m.'!$D$8:$F$1000,3,0)),"",(VLOOKUP(B23,'[5]60m.'!$D$8:$H$1000,3,0)))</f>
        <v/>
      </c>
      <c r="E23" s="27" t="str">
        <f>IF(ISERROR(VLOOKUP(B23,'[5]60m.'!$D$8:$G$1000,4,0)),"",(VLOOKUP(B23,'[5]60m.'!$D$8:$G$1000,4,0)))</f>
        <v/>
      </c>
      <c r="F23" s="53">
        <f>IF(ISERROR(VLOOKUP(B23,[5]Uzun!$E$8:$K$1000,7,0)),"",(VLOOKUP(B23,[5]Uzun!$E$8:$K$1000,7,0)))</f>
        <v>363</v>
      </c>
      <c r="G23" s="22">
        <f>IF(ISERROR(VLOOKUP(B23,[5]Uzun!$E$8:$L$1000,8,0)),"",(VLOOKUP(B23,[5]Uzun!$E$8:$L$1000,8,0)))</f>
        <v>43</v>
      </c>
      <c r="H23" s="28">
        <f>IF(ISERROR(VLOOKUP(B23,[5]Gülle!$E$8:$K$1000,7,0)),"",(VLOOKUP(B23,[5]Gülle!$E$8:$K$1000,7,0)))</f>
        <v>407</v>
      </c>
      <c r="I23" s="27">
        <f>IF(ISERROR(VLOOKUP(B23,[5]Gülle!$E$8:$L$1000,8,0)),"",(VLOOKUP(B23,[5]Gülle!$E$8:$L$1000,8,0)))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IF(ISERROR(VLOOKUP(B23,'[5]800m.'!$D$8:$F$986,3,0)),"",(VLOOKUP(B23,'[5]800m.'!$D$8:$H$986,3,0)))</f>
        <v/>
      </c>
      <c r="M23" s="50" t="str">
        <f>IF(ISERROR(VLOOKUP(B23,'[5]800m.'!$D$8:$G$986,4,0)),"",(VLOOKUP(B23,'[5]800m.'!$D$8:$G$986,4,0)))</f>
        <v/>
      </c>
      <c r="N23" s="62">
        <f>IF(ISERROR(VLOOKUP(B23,'[5]80m.'!$D$8:$F$1000,3,0)),"",(VLOOKUP(B23,'[5]80m.'!$D$8:$H$1000,3,0)))</f>
        <v>1325</v>
      </c>
      <c r="O23" s="22">
        <f>IF(ISERROR(VLOOKUP(B23,'[5]80m.'!$D$8:$G$1000,4,0)),"",(VLOOKUP(B23,'[5]80m.'!$D$8:$G$1000,4,0)))</f>
        <v>43</v>
      </c>
      <c r="P23" s="48">
        <f t="shared" si="0"/>
        <v>119</v>
      </c>
      <c r="Q23" s="54"/>
      <c r="R23" s="45"/>
      <c r="S23" s="45"/>
      <c r="T23" s="45"/>
      <c r="U23" s="45"/>
      <c r="V23" s="45"/>
    </row>
    <row r="24" spans="1:22" ht="24.75" customHeight="1" x14ac:dyDescent="0.2">
      <c r="A24" s="31">
        <v>6</v>
      </c>
      <c r="B24" s="30" t="s">
        <v>109</v>
      </c>
      <c r="C24" s="30" t="s">
        <v>25</v>
      </c>
      <c r="D24" s="47">
        <f>IF(ISERROR(VLOOKUP(B24,'[5]60m.'!$D$8:$F$1000,3,0)),"",(VLOOKUP(B24,'[5]60m.'!$D$8:$H$1000,3,0)))</f>
        <v>966</v>
      </c>
      <c r="E24" s="27">
        <f>IF(ISERROR(VLOOKUP(B24,'[5]60m.'!$D$8:$G$1000,4,0)),"",(VLOOKUP(B24,'[5]60m.'!$D$8:$G$1000,4,0)))</f>
        <v>66</v>
      </c>
      <c r="F24" s="53">
        <f>IF(ISERROR(VLOOKUP(B24,[5]Uzun!$E$8:$K$1000,7,0)),"",(VLOOKUP(B24,[5]Uzun!$E$8:$K$1000,7,0)))</f>
        <v>357</v>
      </c>
      <c r="G24" s="22">
        <f>IF(ISERROR(VLOOKUP(B24,[5]Uzun!$E$8:$L$1000,8,0)),"",(VLOOKUP(B24,[5]Uzun!$E$8:$L$1000,8,0)))</f>
        <v>41</v>
      </c>
      <c r="H24" s="28" t="str">
        <f>IF(ISERROR(VLOOKUP(B24,[5]Gülle!$E$8:$K$1000,7,0)),"",(VLOOKUP(B24,[5]Gülle!$E$8:$K$1000,7,0)))</f>
        <v/>
      </c>
      <c r="I24" s="27" t="str">
        <f>IF(ISERROR(VLOOKUP(B24,[5]Gülle!$E$8:$L$1000,8,0)),"",(VLOOKUP(B24,[5]Gülle!$E$8:$L$1000,8,0)))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IF(ISERROR(VLOOKUP(B24,'[5]800m.'!$D$8:$F$986,3,0)),"",(VLOOKUP(B24,'[5]800m.'!$D$8:$H$986,3,0)))</f>
        <v/>
      </c>
      <c r="M24" s="50" t="str">
        <f>IF(ISERROR(VLOOKUP(B24,'[5]800m.'!$D$8:$G$986,4,0)),"",(VLOOKUP(B24,'[5]800m.'!$D$8:$G$986,4,0)))</f>
        <v/>
      </c>
      <c r="N24" s="62" t="str">
        <f>IF(ISERROR(VLOOKUP(B24,'[5]80m.'!$D$8:$F$1000,3,0)),"",(VLOOKUP(B24,'[5]80m.'!$D$8:$H$1000,3,0)))</f>
        <v/>
      </c>
      <c r="O24" s="22" t="str">
        <f>IF(ISERROR(VLOOKUP(B24,'[5]80m.'!$D$8:$G$1000,4,0)),"",(VLOOKUP(B24,'[5]80m.'!$D$8:$G$1000,4,0)))</f>
        <v/>
      </c>
      <c r="P24" s="48">
        <f t="shared" si="0"/>
        <v>107</v>
      </c>
      <c r="Q24" s="54"/>
      <c r="R24" s="45"/>
      <c r="S24" s="45"/>
      <c r="T24" s="45"/>
      <c r="U24" s="45"/>
      <c r="V24" s="45"/>
    </row>
    <row r="25" spans="1:22" ht="24.75" hidden="1" customHeight="1" x14ac:dyDescent="0.2">
      <c r="A25" s="31">
        <v>18</v>
      </c>
      <c r="B25" s="30" t="s">
        <v>110</v>
      </c>
      <c r="C25" s="30" t="s">
        <v>63</v>
      </c>
      <c r="D25" s="47">
        <f>IF(ISERROR(VLOOKUP(B25,'[5]60m.'!$D$8:$F$1000,3,0)),"",(VLOOKUP(B25,'[5]60m.'!$D$8:$H$1000,3,0)))</f>
        <v>965</v>
      </c>
      <c r="E25" s="27">
        <f>IF(ISERROR(VLOOKUP(B25,'[5]60m.'!$D$8:$G$1000,4,0)),"",(VLOOKUP(B25,'[5]60m.'!$D$8:$G$1000,4,0)))</f>
        <v>67</v>
      </c>
      <c r="F25" s="53">
        <f>IF(ISERROR(VLOOKUP(B25,[5]Uzun!$E$8:$K$1000,7,0)),"",(VLOOKUP(B25,[5]Uzun!$E$8:$K$1000,7,0)))</f>
        <v>356</v>
      </c>
      <c r="G25" s="22">
        <f>IF(ISERROR(VLOOKUP(B25,[5]Uzun!$E$8:$L$1000,8,0)),"",(VLOOKUP(B25,[5]Uzun!$E$8:$L$1000,8,0)))</f>
        <v>40</v>
      </c>
      <c r="H25" s="28">
        <f>IF(ISERROR(VLOOKUP(B25,[5]Gülle!$E$8:$K$1000,7,0)),"",(VLOOKUP(B25,[5]Gülle!$E$8:$K$1000,7,0)))</f>
        <v>545</v>
      </c>
      <c r="I25" s="27">
        <f>IF(ISERROR(VLOOKUP(B25,[5]Gülle!$E$8:$L$1000,8,0)),"",(VLOOKUP(B25,[5]Gülle!$E$8:$L$1000,8,0)))</f>
        <v>43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IF(ISERROR(VLOOKUP(B25,'[5]800m.'!$D$8:$F$986,3,0)),"",(VLOOKUP(B25,'[5]800m.'!$D$8:$H$986,3,0)))</f>
        <v/>
      </c>
      <c r="M25" s="50" t="str">
        <f>IF(ISERROR(VLOOKUP(B25,'[5]800m.'!$D$8:$G$986,4,0)),"",(VLOOKUP(B25,'[5]800m.'!$D$8:$G$986,4,0)))</f>
        <v/>
      </c>
      <c r="N25" s="62" t="str">
        <f>IF(ISERROR(VLOOKUP(B25,'[5]80m.'!$D$8:$F$1000,3,0)),"",(VLOOKUP(B25,'[5]80m.'!$D$8:$H$1000,3,0)))</f>
        <v/>
      </c>
      <c r="O25" s="22" t="str">
        <f>IF(ISERROR(VLOOKUP(B25,'[5]80m.'!$D$8:$G$1000,4,0)),"",(VLOOKUP(B25,'[5]80m.'!$D$8:$G$1000,4,0)))</f>
        <v/>
      </c>
      <c r="P25" s="48">
        <f t="shared" si="0"/>
        <v>150</v>
      </c>
      <c r="Q25" s="54"/>
      <c r="R25" s="45"/>
      <c r="S25" s="45"/>
      <c r="T25" s="45"/>
      <c r="U25" s="45"/>
      <c r="V25" s="45"/>
    </row>
    <row r="26" spans="1:22" ht="24.75" customHeight="1" x14ac:dyDescent="0.2">
      <c r="A26" s="31">
        <v>7</v>
      </c>
      <c r="B26" s="30" t="s">
        <v>111</v>
      </c>
      <c r="C26" s="30" t="s">
        <v>25</v>
      </c>
      <c r="D26" s="47">
        <f>IF(ISERROR(VLOOKUP(B26,'[5]60m.'!$D$8:$F$1000,3,0)),"",(VLOOKUP(B26,'[5]60m.'!$D$8:$H$1000,3,0)))</f>
        <v>981</v>
      </c>
      <c r="E26" s="27">
        <f>IF(ISERROR(VLOOKUP(B26,'[5]60m.'!$D$8:$G$1000,4,0)),"",(VLOOKUP(B26,'[5]60m.'!$D$8:$G$1000,4,0)))</f>
        <v>63</v>
      </c>
      <c r="F26" s="53">
        <f>IF(ISERROR(VLOOKUP(B26,[5]Uzun!$E$8:$K$1000,7,0)),"",(VLOOKUP(B26,[5]Uzun!$E$8:$K$1000,7,0)))</f>
        <v>355</v>
      </c>
      <c r="G26" s="22">
        <f>IF(ISERROR(VLOOKUP(B26,[5]Uzun!$E$8:$L$1000,8,0)),"",(VLOOKUP(B26,[5]Uzun!$E$8:$L$1000,8,0)))</f>
        <v>40</v>
      </c>
      <c r="H26" s="28" t="str">
        <f>IF(ISERROR(VLOOKUP(B26,[5]Gülle!$E$8:$K$1000,7,0)),"",(VLOOKUP(B26,[5]Gülle!$E$8:$K$1000,7,0)))</f>
        <v/>
      </c>
      <c r="I26" s="27" t="str">
        <f>IF(ISERROR(VLOOKUP(B26,[5]Gülle!$E$8:$L$1000,8,0)),"",(VLOOKUP(B26,[5]Gülle!$E$8:$L$1000,8,0)))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IF(ISERROR(VLOOKUP(B26,'[5]800m.'!$D$8:$F$986,3,0)),"",(VLOOKUP(B26,'[5]800m.'!$D$8:$H$986,3,0)))</f>
        <v/>
      </c>
      <c r="M26" s="50" t="str">
        <f>IF(ISERROR(VLOOKUP(B26,'[5]800m.'!$D$8:$G$986,4,0)),"",(VLOOKUP(B26,'[5]800m.'!$D$8:$G$986,4,0)))</f>
        <v/>
      </c>
      <c r="N26" s="62" t="str">
        <f>IF(ISERROR(VLOOKUP(B26,'[5]80m.'!$D$8:$F$1000,3,0)),"",(VLOOKUP(B26,'[5]80m.'!$D$8:$H$1000,3,0)))</f>
        <v/>
      </c>
      <c r="O26" s="22" t="str">
        <f>IF(ISERROR(VLOOKUP(B26,'[5]80m.'!$D$8:$G$1000,4,0)),"",(VLOOKUP(B26,'[5]80m.'!$D$8:$G$1000,4,0)))</f>
        <v/>
      </c>
      <c r="P26" s="48">
        <f t="shared" si="0"/>
        <v>103</v>
      </c>
      <c r="Q26" s="54"/>
      <c r="R26" s="45"/>
      <c r="S26" s="45"/>
      <c r="T26" s="45"/>
      <c r="U26" s="45"/>
      <c r="V26" s="45"/>
    </row>
    <row r="27" spans="1:22" ht="24.75" hidden="1" customHeight="1" x14ac:dyDescent="0.2">
      <c r="A27" s="31">
        <v>20</v>
      </c>
      <c r="B27" s="30" t="s">
        <v>112</v>
      </c>
      <c r="C27" s="30" t="s">
        <v>43</v>
      </c>
      <c r="D27" s="47">
        <f>IF(ISERROR(VLOOKUP(B27,'[5]60m.'!$D$8:$F$1000,3,0)),"",(VLOOKUP(B27,'[5]60m.'!$D$8:$H$1000,3,0)))</f>
        <v>1042</v>
      </c>
      <c r="E27" s="27">
        <f>IF(ISERROR(VLOOKUP(B27,'[5]60m.'!$D$8:$G$1000,4,0)),"",(VLOOKUP(B27,'[5]60m.'!$D$8:$G$1000,4,0)))</f>
        <v>51</v>
      </c>
      <c r="F27" s="53">
        <f>IF(ISERROR(VLOOKUP(B27,[5]Uzun!$E$8:$K$1000,7,0)),"",(VLOOKUP(B27,[5]Uzun!$E$8:$K$1000,7,0)))</f>
        <v>351</v>
      </c>
      <c r="G27" s="22">
        <f>IF(ISERROR(VLOOKUP(B27,[5]Uzun!$E$8:$L$1000,8,0)),"",(VLOOKUP(B27,[5]Uzun!$E$8:$L$1000,8,0)))</f>
        <v>39</v>
      </c>
      <c r="H27" s="28">
        <f>IF(ISERROR(VLOOKUP(B27,[5]Gülle!$E$8:$K$1000,7,0)),"",(VLOOKUP(B27,[5]Gülle!$E$8:$K$1000,7,0)))</f>
        <v>655</v>
      </c>
      <c r="I27" s="27">
        <f>IF(ISERROR(VLOOKUP(B27,[5]Gülle!$E$8:$L$1000,8,0)),"",(VLOOKUP(B27,[5]Gülle!$E$8:$L$1000,8,0)))</f>
        <v>50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IF(ISERROR(VLOOKUP(B27,'[5]800m.'!$D$8:$F$986,3,0)),"",(VLOOKUP(B27,'[5]800m.'!$D$8:$H$986,3,0)))</f>
        <v/>
      </c>
      <c r="M27" s="50" t="str">
        <f>IF(ISERROR(VLOOKUP(B27,'[5]800m.'!$D$8:$G$986,4,0)),"",(VLOOKUP(B27,'[5]800m.'!$D$8:$G$986,4,0)))</f>
        <v/>
      </c>
      <c r="N27" s="62" t="str">
        <f>IF(ISERROR(VLOOKUP(B27,'[5]80m.'!$D$8:$F$1000,3,0)),"",(VLOOKUP(B27,'[5]80m.'!$D$8:$H$1000,3,0)))</f>
        <v/>
      </c>
      <c r="O27" s="22" t="str">
        <f>IF(ISERROR(VLOOKUP(B27,'[5]80m.'!$D$8:$G$1000,4,0)),"",(VLOOKUP(B27,'[5]80m.'!$D$8:$G$1000,4,0)))</f>
        <v/>
      </c>
      <c r="P27" s="48">
        <f t="shared" si="0"/>
        <v>140</v>
      </c>
      <c r="Q27" s="54"/>
      <c r="R27" s="45"/>
      <c r="S27" s="45"/>
      <c r="T27" s="45"/>
      <c r="U27" s="45"/>
      <c r="V27" s="45"/>
    </row>
    <row r="28" spans="1:22" ht="24.75" hidden="1" customHeight="1" x14ac:dyDescent="0.2">
      <c r="A28" s="31">
        <v>21</v>
      </c>
      <c r="B28" s="30" t="s">
        <v>113</v>
      </c>
      <c r="C28" s="30" t="s">
        <v>63</v>
      </c>
      <c r="D28" s="47">
        <f>IF(ISERROR(VLOOKUP(B28,'[5]60m.'!$D$8:$F$1000,3,0)),"",(VLOOKUP(B28,'[5]60m.'!$D$8:$H$1000,3,0)))</f>
        <v>914</v>
      </c>
      <c r="E28" s="27">
        <f>IF(ISERROR(VLOOKUP(B28,'[5]60m.'!$D$8:$G$1000,4,0)),"",(VLOOKUP(B28,'[5]60m.'!$D$8:$G$1000,4,0)))</f>
        <v>77</v>
      </c>
      <c r="F28" s="53">
        <f>IF(ISERROR(VLOOKUP(B28,[5]Uzun!$E$8:$K$1000,7,0)),"",(VLOOKUP(B28,[5]Uzun!$E$8:$K$1000,7,0)))</f>
        <v>350</v>
      </c>
      <c r="G28" s="22">
        <f>IF(ISERROR(VLOOKUP(B28,[5]Uzun!$E$8:$L$1000,8,0)),"",(VLOOKUP(B28,[5]Uzun!$E$8:$L$1000,8,0)))</f>
        <v>38</v>
      </c>
      <c r="H28" s="28">
        <f>IF(ISERROR(VLOOKUP(B28,[5]Gülle!$E$8:$K$1000,7,0)),"",(VLOOKUP(B28,[5]Gülle!$E$8:$K$1000,7,0)))</f>
        <v>540</v>
      </c>
      <c r="I28" s="27">
        <f>IF(ISERROR(VLOOKUP(B28,[5]Gülle!$E$8:$L$1000,8,0)),"",(VLOOKUP(B28,[5]Gülle!$E$8:$L$1000,8,0)))</f>
        <v>42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IF(ISERROR(VLOOKUP(B28,'[5]800m.'!$D$8:$F$986,3,0)),"",(VLOOKUP(B28,'[5]800m.'!$D$8:$H$986,3,0)))</f>
        <v/>
      </c>
      <c r="M28" s="50" t="str">
        <f>IF(ISERROR(VLOOKUP(B28,'[5]800m.'!$D$8:$G$986,4,0)),"",(VLOOKUP(B28,'[5]800m.'!$D$8:$G$986,4,0)))</f>
        <v/>
      </c>
      <c r="N28" s="62" t="str">
        <f>IF(ISERROR(VLOOKUP(B28,'[5]80m.'!$D$8:$F$1000,3,0)),"",(VLOOKUP(B28,'[5]80m.'!$D$8:$H$1000,3,0)))</f>
        <v/>
      </c>
      <c r="O28" s="22" t="str">
        <f>IF(ISERROR(VLOOKUP(B28,'[5]80m.'!$D$8:$G$1000,4,0)),"",(VLOOKUP(B28,'[5]80m.'!$D$8:$G$1000,4,0)))</f>
        <v/>
      </c>
      <c r="P28" s="48">
        <f t="shared" si="0"/>
        <v>157</v>
      </c>
      <c r="Q28" s="54"/>
      <c r="R28" s="45"/>
      <c r="S28" s="45"/>
      <c r="T28" s="45"/>
      <c r="U28" s="45"/>
      <c r="V28" s="45"/>
    </row>
    <row r="29" spans="1:22" ht="24.75" customHeight="1" x14ac:dyDescent="0.2">
      <c r="A29" s="31">
        <v>8</v>
      </c>
      <c r="B29" s="30" t="s">
        <v>114</v>
      </c>
      <c r="C29" s="30" t="s">
        <v>25</v>
      </c>
      <c r="D29" s="47">
        <f>IF(ISERROR(VLOOKUP(B29,'[5]60m.'!$D$8:$F$1000,3,0)),"",(VLOOKUP(B29,'[5]60m.'!$D$8:$H$1000,3,0)))</f>
        <v>962</v>
      </c>
      <c r="E29" s="27">
        <f>IF(ISERROR(VLOOKUP(B29,'[5]60m.'!$D$8:$G$1000,4,0)),"",(VLOOKUP(B29,'[5]60m.'!$D$8:$G$1000,4,0)))</f>
        <v>67</v>
      </c>
      <c r="F29" s="53">
        <f>IF(ISERROR(VLOOKUP(B29,[5]Uzun!$E$8:$K$1000,7,0)),"",(VLOOKUP(B29,[5]Uzun!$E$8:$K$1000,7,0)))</f>
        <v>348</v>
      </c>
      <c r="G29" s="22">
        <f>IF(ISERROR(VLOOKUP(B29,[5]Uzun!$E$8:$L$1000,8,0)),"",(VLOOKUP(B29,[5]Uzun!$E$8:$L$1000,8,0)))</f>
        <v>38</v>
      </c>
      <c r="H29" s="28" t="str">
        <f>IF(ISERROR(VLOOKUP(B29,[5]Gülle!$E$8:$K$1000,7,0)),"",(VLOOKUP(B29,[5]Gülle!$E$8:$K$1000,7,0)))</f>
        <v/>
      </c>
      <c r="I29" s="27" t="str">
        <f>IF(ISERROR(VLOOKUP(B29,[5]Gülle!$E$8:$L$1000,8,0)),"",(VLOOKUP(B29,[5]Gülle!$E$8:$L$1000,8,0)))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IF(ISERROR(VLOOKUP(B29,'[5]800m.'!$D$8:$F$986,3,0)),"",(VLOOKUP(B29,'[5]800m.'!$D$8:$H$986,3,0)))</f>
        <v/>
      </c>
      <c r="M29" s="50" t="str">
        <f>IF(ISERROR(VLOOKUP(B29,'[5]800m.'!$D$8:$G$986,4,0)),"",(VLOOKUP(B29,'[5]800m.'!$D$8:$G$986,4,0)))</f>
        <v/>
      </c>
      <c r="N29" s="62" t="str">
        <f>IF(ISERROR(VLOOKUP(B29,'[5]80m.'!$D$8:$F$1000,3,0)),"",(VLOOKUP(B29,'[5]80m.'!$D$8:$H$1000,3,0)))</f>
        <v/>
      </c>
      <c r="O29" s="22" t="str">
        <f>IF(ISERROR(VLOOKUP(B29,'[5]80m.'!$D$8:$G$1000,4,0)),"",(VLOOKUP(B29,'[5]80m.'!$D$8:$G$1000,4,0)))</f>
        <v/>
      </c>
      <c r="P29" s="48">
        <f t="shared" si="0"/>
        <v>105</v>
      </c>
      <c r="Q29" s="54"/>
      <c r="R29" s="45"/>
      <c r="S29" s="45"/>
      <c r="T29" s="45"/>
      <c r="U29" s="45"/>
      <c r="V29" s="45"/>
    </row>
    <row r="30" spans="1:22" ht="24.75" customHeight="1" x14ac:dyDescent="0.2">
      <c r="A30" s="31">
        <v>9</v>
      </c>
      <c r="B30" s="30" t="s">
        <v>115</v>
      </c>
      <c r="C30" s="30" t="s">
        <v>25</v>
      </c>
      <c r="D30" s="47">
        <f>IF(ISERROR(VLOOKUP(B30,'[5]60m.'!$D$8:$F$1000,3,0)),"",(VLOOKUP(B30,'[5]60m.'!$D$8:$H$1000,3,0)))</f>
        <v>1008</v>
      </c>
      <c r="E30" s="27">
        <f>IF(ISERROR(VLOOKUP(B30,'[5]60m.'!$D$8:$G$1000,4,0)),"",(VLOOKUP(B30,'[5]60m.'!$D$8:$G$1000,4,0)))</f>
        <v>58</v>
      </c>
      <c r="F30" s="53">
        <f>IF(ISERROR(VLOOKUP(B30,[5]Uzun!$E$8:$K$1000,7,0)),"",(VLOOKUP(B30,[5]Uzun!$E$8:$K$1000,7,0)))</f>
        <v>347</v>
      </c>
      <c r="G30" s="22">
        <f>IF(ISERROR(VLOOKUP(B30,[5]Uzun!$E$8:$L$1000,8,0)),"",(VLOOKUP(B30,[5]Uzun!$E$8:$L$1000,8,0)))</f>
        <v>37</v>
      </c>
      <c r="H30" s="28">
        <f>IF(ISERROR(VLOOKUP(B30,[5]Gülle!$E$8:$K$1000,7,0)),"",(VLOOKUP(B30,[5]Gülle!$E$8:$K$1000,7,0)))</f>
        <v>604</v>
      </c>
      <c r="I30" s="27">
        <f>IF(ISERROR(VLOOKUP(B30,[5]Gülle!$E$8:$L$1000,8,0)),"",(VLOOKUP(B30,[5]Gülle!$E$8:$L$1000,8,0)))</f>
        <v>46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IF(ISERROR(VLOOKUP(B30,'[5]800m.'!$D$8:$F$986,3,0)),"",(VLOOKUP(B30,'[5]800m.'!$D$8:$H$986,3,0)))</f>
        <v/>
      </c>
      <c r="M30" s="50" t="str">
        <f>IF(ISERROR(VLOOKUP(B30,'[5]800m.'!$D$8:$G$986,4,0)),"",(VLOOKUP(B30,'[5]800m.'!$D$8:$G$986,4,0)))</f>
        <v/>
      </c>
      <c r="N30" s="62" t="str">
        <f>IF(ISERROR(VLOOKUP(B30,'[5]80m.'!$D$8:$F$1000,3,0)),"",(VLOOKUP(B30,'[5]80m.'!$D$8:$H$1000,3,0)))</f>
        <v/>
      </c>
      <c r="O30" s="22" t="str">
        <f>IF(ISERROR(VLOOKUP(B30,'[5]80m.'!$D$8:$G$1000,4,0)),"",(VLOOKUP(B30,'[5]80m.'!$D$8:$G$1000,4,0)))</f>
        <v/>
      </c>
      <c r="P30" s="48">
        <f t="shared" si="0"/>
        <v>141</v>
      </c>
      <c r="Q30" s="54"/>
      <c r="R30" s="45"/>
      <c r="S30" s="45"/>
      <c r="T30" s="45"/>
      <c r="U30" s="45"/>
      <c r="V30" s="45"/>
    </row>
    <row r="31" spans="1:22" ht="24.75" customHeight="1" x14ac:dyDescent="0.2">
      <c r="A31" s="31">
        <v>10</v>
      </c>
      <c r="B31" s="30" t="s">
        <v>116</v>
      </c>
      <c r="C31" s="30" t="s">
        <v>25</v>
      </c>
      <c r="D31" s="47">
        <f>IF(ISERROR(VLOOKUP(B31,'[5]60m.'!$D$8:$F$1000,3,0)),"",(VLOOKUP(B31,'[5]60m.'!$D$8:$H$1000,3,0)))</f>
        <v>1063</v>
      </c>
      <c r="E31" s="27">
        <f>IF(ISERROR(VLOOKUP(B31,'[5]60m.'!$D$8:$G$1000,4,0)),"",(VLOOKUP(B31,'[5]60m.'!$D$8:$G$1000,4,0)))</f>
        <v>47</v>
      </c>
      <c r="F31" s="53">
        <f>IF(ISERROR(VLOOKUP(B31,[5]Uzun!$E$8:$K$1000,7,0)),"",(VLOOKUP(B31,[5]Uzun!$E$8:$K$1000,7,0)))</f>
        <v>347</v>
      </c>
      <c r="G31" s="22">
        <f>IF(ISERROR(VLOOKUP(B31,[5]Uzun!$E$8:$L$1000,8,0)),"",(VLOOKUP(B31,[5]Uzun!$E$8:$L$1000,8,0)))</f>
        <v>37</v>
      </c>
      <c r="H31" s="28">
        <f>IF(ISERROR(VLOOKUP(B31,[5]Gülle!$E$8:$K$1000,7,0)),"",(VLOOKUP(B31,[5]Gülle!$E$8:$K$1000,7,0)))</f>
        <v>561</v>
      </c>
      <c r="I31" s="27">
        <f>IF(ISERROR(VLOOKUP(B31,[5]Gülle!$E$8:$L$1000,8,0)),"",(VLOOKUP(B31,[5]Gülle!$E$8:$L$1000,8,0)))</f>
        <v>44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IF(ISERROR(VLOOKUP(B31,'[5]800m.'!$D$8:$F$986,3,0)),"",(VLOOKUP(B31,'[5]800m.'!$D$8:$H$986,3,0)))</f>
        <v/>
      </c>
      <c r="M31" s="50" t="str">
        <f>IF(ISERROR(VLOOKUP(B31,'[5]800m.'!$D$8:$G$986,4,0)),"",(VLOOKUP(B31,'[5]800m.'!$D$8:$G$986,4,0)))</f>
        <v/>
      </c>
      <c r="N31" s="62" t="str">
        <f>IF(ISERROR(VLOOKUP(B31,'[5]80m.'!$D$8:$F$1000,3,0)),"",(VLOOKUP(B31,'[5]80m.'!$D$8:$H$1000,3,0)))</f>
        <v/>
      </c>
      <c r="O31" s="22" t="str">
        <f>IF(ISERROR(VLOOKUP(B31,'[5]80m.'!$D$8:$G$1000,4,0)),"",(VLOOKUP(B31,'[5]80m.'!$D$8:$G$1000,4,0)))</f>
        <v/>
      </c>
      <c r="P31" s="48">
        <f t="shared" si="0"/>
        <v>128</v>
      </c>
      <c r="Q31" s="54"/>
      <c r="R31" s="45"/>
      <c r="S31" s="45"/>
      <c r="T31" s="45"/>
      <c r="U31" s="45"/>
      <c r="V31" s="45"/>
    </row>
    <row r="32" spans="1:22" ht="24.75" hidden="1" customHeight="1" x14ac:dyDescent="0.2">
      <c r="A32" s="31">
        <v>25</v>
      </c>
      <c r="B32" s="30" t="s">
        <v>117</v>
      </c>
      <c r="C32" s="30" t="s">
        <v>48</v>
      </c>
      <c r="D32" s="47" t="str">
        <f>IF(ISERROR(VLOOKUP(B32,'[5]60m.'!$D$8:$F$1000,3,0)),"",(VLOOKUP(B32,'[5]60m.'!$D$8:$H$1000,3,0)))</f>
        <v/>
      </c>
      <c r="E32" s="27" t="str">
        <f>IF(ISERROR(VLOOKUP(B32,'[5]60m.'!$D$8:$G$1000,4,0)),"",(VLOOKUP(B32,'[5]60m.'!$D$8:$G$1000,4,0)))</f>
        <v/>
      </c>
      <c r="F32" s="53">
        <f>IF(ISERROR(VLOOKUP(B32,[5]Uzun!$E$8:$K$1000,7,0)),"",(VLOOKUP(B32,[5]Uzun!$E$8:$K$1000,7,0)))</f>
        <v>342</v>
      </c>
      <c r="G32" s="22">
        <f>IF(ISERROR(VLOOKUP(B32,[5]Uzun!$E$8:$L$1000,8,0)),"",(VLOOKUP(B32,[5]Uzun!$E$8:$L$1000,8,0)))</f>
        <v>36</v>
      </c>
      <c r="H32" s="28">
        <f>IF(ISERROR(VLOOKUP(B32,[5]Gülle!$E$8:$K$1000,7,0)),"",(VLOOKUP(B32,[5]Gülle!$E$8:$K$1000,7,0)))</f>
        <v>552</v>
      </c>
      <c r="I32" s="27">
        <f>IF(ISERROR(VLOOKUP(B32,[5]Gülle!$E$8:$L$1000,8,0)),"",(VLOOKUP(B32,[5]Gülle!$E$8:$L$1000,8,0)))</f>
        <v>43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IF(ISERROR(VLOOKUP(B32,'[5]800m.'!$D$8:$F$986,3,0)),"",(VLOOKUP(B32,'[5]800m.'!$D$8:$H$986,3,0)))</f>
        <v/>
      </c>
      <c r="M32" s="50" t="str">
        <f>IF(ISERROR(VLOOKUP(B32,'[5]800m.'!$D$8:$G$986,4,0)),"",(VLOOKUP(B32,'[5]800m.'!$D$8:$G$986,4,0)))</f>
        <v/>
      </c>
      <c r="N32" s="62">
        <f>IF(ISERROR(VLOOKUP(B32,'[5]80m.'!$D$8:$F$1000,3,0)),"",(VLOOKUP(B32,'[5]80m.'!$D$8:$H$1000,3,0)))</f>
        <v>1192</v>
      </c>
      <c r="O32" s="22">
        <f>IF(ISERROR(VLOOKUP(B32,'[5]80m.'!$D$8:$G$1000,4,0)),"",(VLOOKUP(B32,'[5]80m.'!$D$8:$G$1000,4,0)))</f>
        <v>69</v>
      </c>
      <c r="P32" s="48">
        <f t="shared" si="0"/>
        <v>148</v>
      </c>
      <c r="Q32" s="54"/>
      <c r="R32" s="45"/>
      <c r="S32" s="45"/>
      <c r="T32" s="45"/>
      <c r="U32" s="45"/>
      <c r="V32" s="45"/>
    </row>
    <row r="33" spans="1:22" ht="24.75" hidden="1" customHeight="1" x14ac:dyDescent="0.2">
      <c r="A33" s="31">
        <v>26</v>
      </c>
      <c r="B33" s="30" t="s">
        <v>118</v>
      </c>
      <c r="C33" s="30" t="s">
        <v>43</v>
      </c>
      <c r="D33" s="47">
        <f>IF(ISERROR(VLOOKUP(B33,'[5]60m.'!$D$8:$F$1000,3,0)),"",(VLOOKUP(B33,'[5]60m.'!$D$8:$H$1000,3,0)))</f>
        <v>938</v>
      </c>
      <c r="E33" s="27">
        <f>IF(ISERROR(VLOOKUP(B33,'[5]60m.'!$D$8:$G$1000,4,0)),"",(VLOOKUP(B33,'[5]60m.'!$D$8:$G$1000,4,0)))</f>
        <v>72</v>
      </c>
      <c r="F33" s="53">
        <f>IF(ISERROR(VLOOKUP(B33,[5]Uzun!$E$8:$K$1000,7,0)),"",(VLOOKUP(B33,[5]Uzun!$E$8:$K$1000,7,0)))</f>
        <v>333</v>
      </c>
      <c r="G33" s="22">
        <f>IF(ISERROR(VLOOKUP(B33,[5]Uzun!$E$8:$L$1000,8,0)),"",(VLOOKUP(B33,[5]Uzun!$E$8:$L$1000,8,0)))</f>
        <v>33</v>
      </c>
      <c r="H33" s="28">
        <f>IF(ISERROR(VLOOKUP(B33,[5]Gülle!$E$8:$K$1000,7,0)),"",(VLOOKUP(B33,[5]Gülle!$E$8:$K$1000,7,0)))</f>
        <v>512</v>
      </c>
      <c r="I33" s="27">
        <f>IF(ISERROR(VLOOKUP(B33,[5]Gülle!$E$8:$L$1000,8,0)),"",(VLOOKUP(B33,[5]Gülle!$E$8:$L$1000,8,0)))</f>
        <v>40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IF(ISERROR(VLOOKUP(B33,'[5]800m.'!$D$8:$F$986,3,0)),"",(VLOOKUP(B33,'[5]800m.'!$D$8:$H$986,3,0)))</f>
        <v/>
      </c>
      <c r="M33" s="50" t="str">
        <f>IF(ISERROR(VLOOKUP(B33,'[5]800m.'!$D$8:$G$986,4,0)),"",(VLOOKUP(B33,'[5]800m.'!$D$8:$G$986,4,0)))</f>
        <v/>
      </c>
      <c r="N33" s="62" t="str">
        <f>IF(ISERROR(VLOOKUP(B33,'[5]80m.'!$D$8:$F$1000,3,0)),"",(VLOOKUP(B33,'[5]80m.'!$D$8:$H$1000,3,0)))</f>
        <v/>
      </c>
      <c r="O33" s="22" t="str">
        <f>IF(ISERROR(VLOOKUP(B33,'[5]80m.'!$D$8:$G$1000,4,0)),"",(VLOOKUP(B33,'[5]80m.'!$D$8:$G$1000,4,0)))</f>
        <v/>
      </c>
      <c r="P33" s="48">
        <f t="shared" si="0"/>
        <v>145</v>
      </c>
      <c r="Q33" s="54"/>
      <c r="R33" s="45"/>
      <c r="S33" s="45"/>
      <c r="T33" s="45"/>
      <c r="U33" s="45"/>
      <c r="V33" s="45"/>
    </row>
    <row r="34" spans="1:22" ht="24.75" hidden="1" customHeight="1" x14ac:dyDescent="0.2">
      <c r="A34" s="31">
        <v>27</v>
      </c>
      <c r="B34" s="30" t="s">
        <v>119</v>
      </c>
      <c r="C34" s="30" t="s">
        <v>41</v>
      </c>
      <c r="D34" s="47" t="str">
        <f>IF(ISERROR(VLOOKUP(B34,'[5]60m.'!$D$8:$F$1000,3,0)),"",(VLOOKUP(B34,'[5]60m.'!$D$8:$H$1000,3,0)))</f>
        <v/>
      </c>
      <c r="E34" s="27" t="str">
        <f>IF(ISERROR(VLOOKUP(B34,'[5]60m.'!$D$8:$G$1000,4,0)),"",(VLOOKUP(B34,'[5]60m.'!$D$8:$G$1000,4,0)))</f>
        <v/>
      </c>
      <c r="F34" s="53">
        <f>IF(ISERROR(VLOOKUP(B34,[5]Uzun!$E$8:$K$1000,7,0)),"",(VLOOKUP(B34,[5]Uzun!$E$8:$K$1000,7,0)))</f>
        <v>326</v>
      </c>
      <c r="G34" s="22">
        <f>IF(ISERROR(VLOOKUP(B34,[5]Uzun!$E$8:$L$1000,8,0)),"",(VLOOKUP(B34,[5]Uzun!$E$8:$L$1000,8,0)))</f>
        <v>30</v>
      </c>
      <c r="H34" s="28">
        <f>IF(ISERROR(VLOOKUP(B34,[5]Gülle!$E$8:$K$1000,7,0)),"",(VLOOKUP(B34,[5]Gülle!$E$8:$K$1000,7,0)))</f>
        <v>592</v>
      </c>
      <c r="I34" s="27">
        <f>IF(ISERROR(VLOOKUP(B34,[5]Gülle!$E$8:$L$1000,8,0)),"",(VLOOKUP(B34,[5]Gülle!$E$8:$L$1000,8,0)))</f>
        <v>46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IF(ISERROR(VLOOKUP(B34,'[5]800m.'!$D$8:$F$986,3,0)),"",(VLOOKUP(B34,'[5]800m.'!$D$8:$H$986,3,0)))</f>
        <v/>
      </c>
      <c r="M34" s="50" t="str">
        <f>IF(ISERROR(VLOOKUP(B34,'[5]800m.'!$D$8:$G$986,4,0)),"",(VLOOKUP(B34,'[5]800m.'!$D$8:$G$986,4,0)))</f>
        <v/>
      </c>
      <c r="N34" s="62">
        <f>IF(ISERROR(VLOOKUP(B34,'[5]80m.'!$D$8:$F$1000,3,0)),"",(VLOOKUP(B34,'[5]80m.'!$D$8:$H$1000,3,0)))</f>
        <v>1342</v>
      </c>
      <c r="O34" s="22">
        <f>IF(ISERROR(VLOOKUP(B34,'[5]80m.'!$D$8:$G$1000,4,0)),"",(VLOOKUP(B34,'[5]80m.'!$D$8:$G$1000,4,0)))</f>
        <v>39</v>
      </c>
      <c r="P34" s="48">
        <f t="shared" si="0"/>
        <v>115</v>
      </c>
      <c r="Q34" s="54"/>
      <c r="R34" s="45"/>
      <c r="S34" s="45"/>
      <c r="T34" s="45"/>
      <c r="U34" s="45"/>
      <c r="V34" s="45"/>
    </row>
    <row r="35" spans="1:22" ht="24.75" customHeight="1" x14ac:dyDescent="0.2">
      <c r="A35" s="31">
        <v>11</v>
      </c>
      <c r="B35" s="30" t="s">
        <v>120</v>
      </c>
      <c r="C35" s="30" t="s">
        <v>25</v>
      </c>
      <c r="D35" s="47" t="str">
        <f>IF(ISERROR(VLOOKUP(B35,'[5]60m.'!$D$8:$F$1000,3,0)),"",(VLOOKUP(B35,'[5]60m.'!$D$8:$H$1000,3,0)))</f>
        <v/>
      </c>
      <c r="E35" s="27" t="str">
        <f>IF(ISERROR(VLOOKUP(B35,'[5]60m.'!$D$8:$G$1000,4,0)),"",(VLOOKUP(B35,'[5]60m.'!$D$8:$G$1000,4,0)))</f>
        <v/>
      </c>
      <c r="F35" s="53">
        <f>IF(ISERROR(VLOOKUP(B35,[5]Uzun!$E$8:$K$1000,7,0)),"",(VLOOKUP(B35,[5]Uzun!$E$8:$K$1000,7,0)))</f>
        <v>315</v>
      </c>
      <c r="G35" s="22">
        <f>IF(ISERROR(VLOOKUP(B35,[5]Uzun!$E$8:$L$1000,8,0)),"",(VLOOKUP(B35,[5]Uzun!$E$8:$L$1000,8,0)))</f>
        <v>27</v>
      </c>
      <c r="H35" s="28" t="str">
        <f>IF(ISERROR(VLOOKUP(B35,[5]Gülle!$E$8:$K$1000,7,0)),"",(VLOOKUP(B35,[5]Gülle!$E$8:$K$1000,7,0)))</f>
        <v/>
      </c>
      <c r="I35" s="27" t="str">
        <f>IF(ISERROR(VLOOKUP(B35,[5]Gülle!$E$8:$L$1000,8,0)),"",(VLOOKUP(B35,[5]Gülle!$E$8:$L$1000,8,0)))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IF(ISERROR(VLOOKUP(B35,'[5]800m.'!$D$8:$F$986,3,0)),"",(VLOOKUP(B35,'[5]800m.'!$D$8:$H$986,3,0)))</f>
        <v/>
      </c>
      <c r="M35" s="50" t="str">
        <f>IF(ISERROR(VLOOKUP(B35,'[5]800m.'!$D$8:$G$986,4,0)),"",(VLOOKUP(B35,'[5]800m.'!$D$8:$G$986,4,0)))</f>
        <v/>
      </c>
      <c r="N35" s="62">
        <f>IF(ISERROR(VLOOKUP(B35,'[5]80m.'!$D$8:$F$1000,3,0)),"",(VLOOKUP(B35,'[5]80m.'!$D$8:$H$1000,3,0)))</f>
        <v>1270</v>
      </c>
      <c r="O35" s="22">
        <f>IF(ISERROR(VLOOKUP(B35,'[5]80m.'!$D$8:$G$1000,4,0)),"",(VLOOKUP(B35,'[5]80m.'!$D$8:$G$1000,4,0)))</f>
        <v>54</v>
      </c>
      <c r="P35" s="48">
        <f t="shared" si="0"/>
        <v>81</v>
      </c>
      <c r="Q35" s="54"/>
      <c r="R35" s="45"/>
      <c r="S35" s="45"/>
      <c r="T35" s="45"/>
      <c r="U35" s="45"/>
      <c r="V35" s="45"/>
    </row>
    <row r="36" spans="1:22" ht="24.75" customHeight="1" x14ac:dyDescent="0.2">
      <c r="A36" s="31">
        <v>12</v>
      </c>
      <c r="B36" s="30" t="s">
        <v>121</v>
      </c>
      <c r="C36" s="30" t="s">
        <v>25</v>
      </c>
      <c r="D36" s="47">
        <f>IF(ISERROR(VLOOKUP(B36,'[5]60m.'!$D$8:$F$1000,3,0)),"",(VLOOKUP(B36,'[5]60m.'!$D$8:$H$1000,3,0)))</f>
        <v>1040</v>
      </c>
      <c r="E36" s="27">
        <f>IF(ISERROR(VLOOKUP(B36,'[5]60m.'!$D$8:$G$1000,4,0)),"",(VLOOKUP(B36,'[5]60m.'!$D$8:$G$1000,4,0)))</f>
        <v>52</v>
      </c>
      <c r="F36" s="53">
        <f>IF(ISERROR(VLOOKUP(B36,[5]Uzun!$E$8:$K$1000,7,0)),"",(VLOOKUP(B36,[5]Uzun!$E$8:$K$1000,7,0)))</f>
        <v>276</v>
      </c>
      <c r="G36" s="22">
        <f>IF(ISERROR(VLOOKUP(B36,[5]Uzun!$E$8:$L$1000,8,0)),"",(VLOOKUP(B36,[5]Uzun!$E$8:$L$1000,8,0)))</f>
        <v>17</v>
      </c>
      <c r="H36" s="28" t="str">
        <f>IF(ISERROR(VLOOKUP(B36,[5]Gülle!$E$8:$K$1000,7,0)),"",(VLOOKUP(B36,[5]Gülle!$E$8:$K$1000,7,0)))</f>
        <v/>
      </c>
      <c r="I36" s="27" t="str">
        <f>IF(ISERROR(VLOOKUP(B36,[5]Gülle!$E$8:$L$1000,8,0)),"",(VLOOKUP(B36,[5]Gülle!$E$8:$L$1000,8,0)))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IF(ISERROR(VLOOKUP(B36,'[5]800m.'!$D$8:$F$986,3,0)),"",(VLOOKUP(B36,'[5]800m.'!$D$8:$H$986,3,0)))</f>
        <v/>
      </c>
      <c r="M36" s="50" t="str">
        <f>IF(ISERROR(VLOOKUP(B36,'[5]800m.'!$D$8:$G$986,4,0)),"",(VLOOKUP(B36,'[5]800m.'!$D$8:$G$986,4,0)))</f>
        <v/>
      </c>
      <c r="N36" s="62" t="str">
        <f>IF(ISERROR(VLOOKUP(B36,'[5]80m.'!$D$8:$F$1000,3,0)),"",(VLOOKUP(B36,'[5]80m.'!$D$8:$H$1000,3,0)))</f>
        <v/>
      </c>
      <c r="O36" s="22" t="str">
        <f>IF(ISERROR(VLOOKUP(B36,'[5]80m.'!$D$8:$G$1000,4,0)),"",(VLOOKUP(B36,'[5]80m.'!$D$8:$G$1000,4,0)))</f>
        <v/>
      </c>
      <c r="P36" s="48">
        <f t="shared" si="0"/>
        <v>69</v>
      </c>
      <c r="Q36" s="54"/>
      <c r="R36" s="45"/>
      <c r="S36" s="45"/>
      <c r="T36" s="45"/>
      <c r="U36" s="45"/>
      <c r="V36" s="45"/>
    </row>
    <row r="37" spans="1:22" ht="24.75" hidden="1" customHeight="1" x14ac:dyDescent="0.2">
      <c r="A37" s="31">
        <v>30</v>
      </c>
      <c r="B37" s="30" t="s">
        <v>122</v>
      </c>
      <c r="C37" s="30" t="s">
        <v>41</v>
      </c>
      <c r="D37" s="47" t="str">
        <f>IF(ISERROR(VLOOKUP(B37,'[5]60m.'!$D$8:$F$1000,3,0)),"",(VLOOKUP(B37,'[5]60m.'!$D$8:$H$1000,3,0)))</f>
        <v/>
      </c>
      <c r="E37" s="27" t="str">
        <f>IF(ISERROR(VLOOKUP(B37,'[5]60m.'!$D$8:$G$1000,4,0)),"",(VLOOKUP(B37,'[5]60m.'!$D$8:$G$1000,4,0)))</f>
        <v/>
      </c>
      <c r="F37" s="53">
        <f>IF(ISERROR(VLOOKUP(B37,[5]Uzun!$E$8:$K$1000,7,0)),"",(VLOOKUP(B37,[5]Uzun!$E$8:$K$1000,7,0)))</f>
        <v>274</v>
      </c>
      <c r="G37" s="22">
        <f>IF(ISERROR(VLOOKUP(B37,[5]Uzun!$E$8:$L$1000,8,0)),"",(VLOOKUP(B37,[5]Uzun!$E$8:$L$1000,8,0)))</f>
        <v>16</v>
      </c>
      <c r="H37" s="28">
        <f>IF(ISERROR(VLOOKUP(B37,[5]Gülle!$E$8:$K$1000,7,0)),"",(VLOOKUP(B37,[5]Gülle!$E$8:$K$1000,7,0)))</f>
        <v>546</v>
      </c>
      <c r="I37" s="27">
        <f>IF(ISERROR(VLOOKUP(B37,[5]Gülle!$E$8:$L$1000,8,0)),"",(VLOOKUP(B37,[5]Gülle!$E$8:$L$1000,8,0)))</f>
        <v>43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IF(ISERROR(VLOOKUP(B37,'[5]800m.'!$D$8:$F$986,3,0)),"",(VLOOKUP(B37,'[5]800m.'!$D$8:$H$986,3,0)))</f>
        <v/>
      </c>
      <c r="M37" s="50" t="str">
        <f>IF(ISERROR(VLOOKUP(B37,'[5]800m.'!$D$8:$G$986,4,0)),"",(VLOOKUP(B37,'[5]800m.'!$D$8:$G$986,4,0)))</f>
        <v/>
      </c>
      <c r="N37" s="62">
        <f>IF(ISERROR(VLOOKUP(B37,'[5]80m.'!$D$8:$F$1000,3,0)),"",(VLOOKUP(B37,'[5]80m.'!$D$8:$H$1000,3,0)))</f>
        <v>1328</v>
      </c>
      <c r="O37" s="22">
        <f>IF(ISERROR(VLOOKUP(B37,'[5]80m.'!$D$8:$G$1000,4,0)),"",(VLOOKUP(B37,'[5]80m.'!$D$8:$G$1000,4,0)))</f>
        <v>42</v>
      </c>
      <c r="P37" s="48">
        <f t="shared" si="0"/>
        <v>101</v>
      </c>
      <c r="Q37" s="54"/>
      <c r="R37" s="45"/>
      <c r="S37" s="45"/>
      <c r="T37" s="45"/>
      <c r="U37" s="45"/>
      <c r="V37" s="45"/>
    </row>
    <row r="38" spans="1:22" ht="24.75" hidden="1" customHeight="1" x14ac:dyDescent="0.2">
      <c r="A38" s="31">
        <v>31</v>
      </c>
      <c r="B38" s="30" t="s">
        <v>123</v>
      </c>
      <c r="C38" s="30" t="s">
        <v>41</v>
      </c>
      <c r="D38" s="47" t="str">
        <f>IF(ISERROR(VLOOKUP(B38,'[5]60m.'!$D$8:$F$1000,3,0)),"",(VLOOKUP(B38,'[5]60m.'!$D$8:$H$1000,3,0)))</f>
        <v/>
      </c>
      <c r="E38" s="27" t="str">
        <f>IF(ISERROR(VLOOKUP(B38,'[5]60m.'!$D$8:$G$1000,4,0)),"",(VLOOKUP(B38,'[5]60m.'!$D$8:$G$1000,4,0)))</f>
        <v/>
      </c>
      <c r="F38" s="53">
        <f>IF(ISERROR(VLOOKUP(B38,[5]Uzun!$E$8:$K$1000,7,0)),"",(VLOOKUP(B38,[5]Uzun!$E$8:$K$1000,7,0)))</f>
        <v>256</v>
      </c>
      <c r="G38" s="22">
        <f>IF(ISERROR(VLOOKUP(B38,[5]Uzun!$E$8:$L$1000,8,0)),"",(VLOOKUP(B38,[5]Uzun!$E$8:$L$1000,8,0)))</f>
        <v>13</v>
      </c>
      <c r="H38" s="28">
        <f>IF(ISERROR(VLOOKUP(B38,[5]Gülle!$E$8:$K$1000,7,0)),"",(VLOOKUP(B38,[5]Gülle!$E$8:$K$1000,7,0)))</f>
        <v>554</v>
      </c>
      <c r="I38" s="27">
        <f>IF(ISERROR(VLOOKUP(B38,[5]Gülle!$E$8:$L$1000,8,0)),"",(VLOOKUP(B38,[5]Gülle!$E$8:$L$1000,8,0)))</f>
        <v>43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IF(ISERROR(VLOOKUP(B38,'[5]800m.'!$D$8:$F$986,3,0)),"",(VLOOKUP(B38,'[5]800m.'!$D$8:$H$986,3,0)))</f>
        <v/>
      </c>
      <c r="M38" s="50" t="str">
        <f>IF(ISERROR(VLOOKUP(B38,'[5]800m.'!$D$8:$G$986,4,0)),"",(VLOOKUP(B38,'[5]800m.'!$D$8:$G$986,4,0)))</f>
        <v/>
      </c>
      <c r="N38" s="62">
        <f>IF(ISERROR(VLOOKUP(B38,'[5]80m.'!$D$8:$F$1000,3,0)),"",(VLOOKUP(B38,'[5]80m.'!$D$8:$H$1000,3,0)))</f>
        <v>1365</v>
      </c>
      <c r="O38" s="22">
        <f>IF(ISERROR(VLOOKUP(B38,'[5]80m.'!$D$8:$G$1000,4,0)),"",(VLOOKUP(B38,'[5]80m.'!$D$8:$G$1000,4,0)))</f>
        <v>35</v>
      </c>
      <c r="P38" s="48">
        <f t="shared" si="0"/>
        <v>91</v>
      </c>
      <c r="Q38" s="54"/>
      <c r="R38" s="45"/>
      <c r="S38" s="45"/>
      <c r="T38" s="45"/>
      <c r="U38" s="45"/>
      <c r="V38" s="45"/>
    </row>
    <row r="39" spans="1:22" ht="24.75" hidden="1" customHeight="1" x14ac:dyDescent="0.2">
      <c r="A39" s="31">
        <v>32</v>
      </c>
      <c r="B39" s="30" t="s">
        <v>124</v>
      </c>
      <c r="C39" s="30" t="s">
        <v>41</v>
      </c>
      <c r="D39" s="47" t="str">
        <f>IF(ISERROR(VLOOKUP(B39,'[5]60m.'!$D$8:$F$1000,3,0)),"",(VLOOKUP(B39,'[5]60m.'!$D$8:$H$1000,3,0)))</f>
        <v/>
      </c>
      <c r="E39" s="27" t="str">
        <f>IF(ISERROR(VLOOKUP(B39,'[5]60m.'!$D$8:$G$1000,4,0)),"",(VLOOKUP(B39,'[5]60m.'!$D$8:$G$1000,4,0)))</f>
        <v/>
      </c>
      <c r="F39" s="53">
        <f>IF(ISERROR(VLOOKUP(B39,[5]Uzun!$E$8:$K$1000,7,0)),"",(VLOOKUP(B39,[5]Uzun!$E$8:$K$1000,7,0)))</f>
        <v>256</v>
      </c>
      <c r="G39" s="22">
        <f>IF(ISERROR(VLOOKUP(B39,[5]Uzun!$E$8:$L$1000,8,0)),"",(VLOOKUP(B39,[5]Uzun!$E$8:$L$1000,8,0)))</f>
        <v>13</v>
      </c>
      <c r="H39" s="28">
        <f>IF(ISERROR(VLOOKUP(B39,[5]Gülle!$E$8:$K$1000,7,0)),"",(VLOOKUP(B39,[5]Gülle!$E$8:$K$1000,7,0)))</f>
        <v>453</v>
      </c>
      <c r="I39" s="27">
        <f>IF(ISERROR(VLOOKUP(B39,[5]Gülle!$E$8:$L$1000,8,0)),"",(VLOOKUP(B39,[5]Gülle!$E$8:$L$1000,8,0)))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IF(ISERROR(VLOOKUP(B39,'[5]800m.'!$D$8:$F$986,3,0)),"",(VLOOKUP(B39,'[5]800m.'!$D$8:$H$986,3,0)))</f>
        <v/>
      </c>
      <c r="M39" s="50" t="str">
        <f>IF(ISERROR(VLOOKUP(B39,'[5]800m.'!$D$8:$G$986,4,0)),"",(VLOOKUP(B39,'[5]800m.'!$D$8:$G$986,4,0)))</f>
        <v/>
      </c>
      <c r="N39" s="62">
        <f>IF(ISERROR(VLOOKUP(B39,'[5]80m.'!$D$8:$F$1000,3,0)),"",(VLOOKUP(B39,'[5]80m.'!$D$8:$H$1000,3,0)))</f>
        <v>1420</v>
      </c>
      <c r="O39" s="22">
        <f>IF(ISERROR(VLOOKUP(B39,'[5]80m.'!$D$8:$G$1000,4,0)),"",(VLOOKUP(B39,'[5]80m.'!$D$8:$G$1000,4,0)))</f>
        <v>24</v>
      </c>
      <c r="P39" s="48">
        <f t="shared" si="0"/>
        <v>73</v>
      </c>
      <c r="Q39" s="54"/>
      <c r="R39" s="45"/>
      <c r="S39" s="45"/>
      <c r="T39" s="45"/>
      <c r="U39" s="45"/>
      <c r="V39" s="45"/>
    </row>
    <row r="40" spans="1:22" ht="24.75" customHeight="1" x14ac:dyDescent="0.2">
      <c r="A40" s="31">
        <v>13</v>
      </c>
      <c r="B40" s="30" t="s">
        <v>125</v>
      </c>
      <c r="C40" s="30" t="s">
        <v>25</v>
      </c>
      <c r="D40" s="47">
        <f>IF(ISERROR(VLOOKUP(B40,'[5]60m.'!$D$8:$F$1000,3,0)),"",(VLOOKUP(B40,'[5]60m.'!$D$8:$H$1000,3,0)))</f>
        <v>959</v>
      </c>
      <c r="E40" s="27">
        <f>IF(ISERROR(VLOOKUP(B40,'[5]60m.'!$D$8:$G$1000,4,0)),"",(VLOOKUP(B40,'[5]60m.'!$D$8:$G$1000,4,0)))</f>
        <v>68</v>
      </c>
      <c r="F40" s="53" t="str">
        <f>IF(ISERROR(VLOOKUP(B40,[5]Uzun!$E$8:$K$1000,7,0)),"",(VLOOKUP(B40,[5]Uzun!$E$8:$K$1000,7,0)))</f>
        <v/>
      </c>
      <c r="G40" s="22" t="str">
        <f>IF(ISERROR(VLOOKUP(B40,[5]Uzun!$E$8:$L$1000,8,0)),"",(VLOOKUP(B40,[5]Uzun!$E$8:$L$1000,8,0)))</f>
        <v/>
      </c>
      <c r="H40" s="28" t="str">
        <f>IF(ISERROR(VLOOKUP(B40,[5]Gülle!$E$8:$K$1000,7,0)),"",(VLOOKUP(B40,[5]Gülle!$E$8:$K$1000,7,0)))</f>
        <v/>
      </c>
      <c r="I40" s="27" t="str">
        <f>IF(ISERROR(VLOOKUP(B40,[5]Gülle!$E$8:$L$1000,8,0)),"",(VLOOKUP(B40,[5]Gülle!$E$8:$L$1000,8,0)))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IF(ISERROR(VLOOKUP(B40,'[5]800m.'!$D$8:$F$986,3,0)),"",(VLOOKUP(B40,'[5]800m.'!$D$8:$H$986,3,0)))</f>
        <v/>
      </c>
      <c r="M40" s="50" t="str">
        <f>IF(ISERROR(VLOOKUP(B40,'[5]800m.'!$D$8:$G$986,4,0)),"",(VLOOKUP(B40,'[5]800m.'!$D$8:$G$986,4,0)))</f>
        <v/>
      </c>
      <c r="N40" s="62" t="str">
        <f>IF(ISERROR(VLOOKUP(B40,'[5]80m.'!$D$8:$F$1000,3,0)),"",(VLOOKUP(B40,'[5]80m.'!$D$8:$H$1000,3,0)))</f>
        <v/>
      </c>
      <c r="O40" s="22" t="str">
        <f>IF(ISERROR(VLOOKUP(B40,'[5]80m.'!$D$8:$G$1000,4,0)),"",(VLOOKUP(B40,'[5]80m.'!$D$8:$G$1000,4,0)))</f>
        <v/>
      </c>
      <c r="P40" s="48">
        <f t="shared" si="0"/>
        <v>68</v>
      </c>
      <c r="Q40" s="54"/>
      <c r="R40" s="45"/>
      <c r="S40" s="45"/>
      <c r="T40" s="45"/>
      <c r="U40" s="45"/>
      <c r="V40" s="45"/>
    </row>
    <row r="41" spans="1:22" ht="24.75" hidden="1" customHeight="1" x14ac:dyDescent="0.2">
      <c r="A41" s="31">
        <v>34</v>
      </c>
      <c r="B41" s="30" t="s">
        <v>126</v>
      </c>
      <c r="C41" s="30" t="s">
        <v>43</v>
      </c>
      <c r="D41" s="47" t="str">
        <f>IF(ISERROR(VLOOKUP(B41,'[5]60m.'!$D$8:$F$1000,3,0)),"",(VLOOKUP(B41,'[5]60m.'!$D$8:$H$1000,3,0)))</f>
        <v/>
      </c>
      <c r="E41" s="27" t="str">
        <f>IF(ISERROR(VLOOKUP(B41,'[5]60m.'!$D$8:$G$1000,4,0)),"",(VLOOKUP(B41,'[5]60m.'!$D$8:$G$1000,4,0)))</f>
        <v/>
      </c>
      <c r="F41" s="53" t="str">
        <f>IF(ISERROR(VLOOKUP(B41,[5]Uzun!$E$8:$K$1000,7,0)),"",(VLOOKUP(B41,[5]Uzun!$E$8:$K$1000,7,0)))</f>
        <v/>
      </c>
      <c r="G41" s="22" t="str">
        <f>IF(ISERROR(VLOOKUP(B41,[5]Uzun!$E$8:$L$1000,8,0)),"",(VLOOKUP(B41,[5]Uzun!$E$8:$L$1000,8,0)))</f>
        <v/>
      </c>
      <c r="H41" s="28" t="str">
        <f>IF(ISERROR(VLOOKUP(B41,[5]Gülle!$E$8:$K$1000,7,0)),"",(VLOOKUP(B41,[5]Gülle!$E$8:$K$1000,7,0)))</f>
        <v/>
      </c>
      <c r="I41" s="27" t="str">
        <f>IF(ISERROR(VLOOKUP(B41,[5]Gülle!$E$8:$L$1000,8,0)),"",(VLOOKUP(B41,[5]Gülle!$E$8:$L$1000,8,0)))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IF(ISERROR(VLOOKUP(B41,'[5]800m.'!$D$8:$F$986,3,0)),"",(VLOOKUP(B41,'[5]800m.'!$D$8:$H$986,3,0)))</f>
        <v/>
      </c>
      <c r="M41" s="50" t="str">
        <f>IF(ISERROR(VLOOKUP(B41,'[5]800m.'!$D$8:$G$986,4,0)),"",(VLOOKUP(B41,'[5]800m.'!$D$8:$G$986,4,0)))</f>
        <v/>
      </c>
      <c r="N41" s="62">
        <f>IF(ISERROR(VLOOKUP(B41,'[5]80m.'!$D$8:$F$1000,3,0)),"",(VLOOKUP(B41,'[5]80m.'!$D$8:$H$1000,3,0)))</f>
        <v>1173</v>
      </c>
      <c r="O41" s="22">
        <f>IF(ISERROR(VLOOKUP(B41,'[5]80m.'!$D$8:$G$1000,4,0)),"",(VLOOKUP(B41,'[5]80m.'!$D$8:$G$1000,4,0)))</f>
        <v>73</v>
      </c>
      <c r="P41" s="48">
        <f t="shared" si="0"/>
        <v>73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IF(ISERROR(VLOOKUP(B42,'[5]60m.'!$D$8:$F$1000,3,0)),"",(VLOOKUP(B42,'[5]60m.'!$D$8:$H$1000,3,0)))</f>
        <v/>
      </c>
      <c r="E42" s="27" t="str">
        <f>IF(ISERROR(VLOOKUP(B42,'[5]60m.'!$D$8:$G$1000,4,0)),"",(VLOOKUP(B42,'[5]60m.'!$D$8:$G$1000,4,0)))</f>
        <v/>
      </c>
      <c r="F42" s="53" t="str">
        <f>IF(ISERROR(VLOOKUP(B42,[5]Uzun!$E$8:$K$1000,7,0)),"",(VLOOKUP(B42,[5]Uzun!$E$8:$K$1000,7,0)))</f>
        <v/>
      </c>
      <c r="G42" s="22" t="str">
        <f>IF(ISERROR(VLOOKUP(B42,[5]Uzun!$E$8:$L$1000,8,0)),"",(VLOOKUP(B42,[5]Uzun!$E$8:$L$1000,8,0)))</f>
        <v/>
      </c>
      <c r="H42" s="28" t="str">
        <f>IF(ISERROR(VLOOKUP(B42,[5]Gülle!$E$8:$K$1000,7,0)),"",(VLOOKUP(B42,[5]Gülle!$E$8:$K$1000,7,0)))</f>
        <v/>
      </c>
      <c r="I42" s="27" t="str">
        <f>IF(ISERROR(VLOOKUP(B42,[5]Gülle!$E$8:$L$1000,8,0)),"",(VLOOKUP(B42,[5]Gülle!$E$8:$L$1000,8,0)))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IF(ISERROR(VLOOKUP(B42,'[5]800m.'!$D$8:$F$986,3,0)),"",(VLOOKUP(B42,'[5]800m.'!$D$8:$H$986,3,0)))</f>
        <v/>
      </c>
      <c r="M42" s="50" t="str">
        <f>IF(ISERROR(VLOOKUP(B42,'[5]800m.'!$D$8:$G$986,4,0)),"",(VLOOKUP(B42,'[5]800m.'!$D$8:$G$986,4,0)))</f>
        <v/>
      </c>
      <c r="N42" s="62" t="str">
        <f>IF(ISERROR(VLOOKUP(B42,'[5]80m.'!$D$8:$F$1000,3,0)),"",(VLOOKUP(B42,'[5]80m.'!$D$8:$H$1000,3,0)))</f>
        <v/>
      </c>
      <c r="O42" s="22" t="str">
        <f>IF(ISERROR(VLOOKUP(B42,'[5]80m.'!$D$8:$G$1000,4,0)),"",(VLOOKUP(B42,'[5]80m.'!$D$8:$G$1000,4,0)))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IF(ISERROR(VLOOKUP(B43,'[5]60m.'!$D$8:$F$1000,3,0)),"",(VLOOKUP(B43,'[5]60m.'!$D$8:$H$1000,3,0)))</f>
        <v/>
      </c>
      <c r="E43" s="27" t="str">
        <f>IF(ISERROR(VLOOKUP(B43,'[5]60m.'!$D$8:$G$1000,4,0)),"",(VLOOKUP(B43,'[5]60m.'!$D$8:$G$1000,4,0)))</f>
        <v/>
      </c>
      <c r="F43" s="53" t="str">
        <f>IF(ISERROR(VLOOKUP(B43,[5]Uzun!$E$8:$K$1000,7,0)),"",(VLOOKUP(B43,[5]Uzun!$E$8:$K$1000,7,0)))</f>
        <v/>
      </c>
      <c r="G43" s="22" t="str">
        <f>IF(ISERROR(VLOOKUP(B43,[5]Uzun!$E$8:$L$1000,8,0)),"",(VLOOKUP(B43,[5]Uzun!$E$8:$L$1000,8,0)))</f>
        <v/>
      </c>
      <c r="H43" s="28" t="str">
        <f>IF(ISERROR(VLOOKUP(B43,[5]Gülle!$E$8:$K$1000,7,0)),"",(VLOOKUP(B43,[5]Gülle!$E$8:$K$1000,7,0)))</f>
        <v/>
      </c>
      <c r="I43" s="27" t="str">
        <f>IF(ISERROR(VLOOKUP(B43,[5]Gülle!$E$8:$L$1000,8,0)),"",(VLOOKUP(B43,[5]Gülle!$E$8:$L$1000,8,0)))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IF(ISERROR(VLOOKUP(B43,'[5]800m.'!$D$8:$F$986,3,0)),"",(VLOOKUP(B43,'[5]800m.'!$D$8:$H$986,3,0)))</f>
        <v/>
      </c>
      <c r="M43" s="50" t="str">
        <f>IF(ISERROR(VLOOKUP(B43,'[5]800m.'!$D$8:$G$986,4,0)),"",(VLOOKUP(B43,'[5]800m.'!$D$8:$G$986,4,0)))</f>
        <v/>
      </c>
      <c r="N43" s="62" t="str">
        <f>IF(ISERROR(VLOOKUP(B43,'[5]80m.'!$D$8:$F$1000,3,0)),"",(VLOOKUP(B43,'[5]80m.'!$D$8:$H$1000,3,0)))</f>
        <v/>
      </c>
      <c r="O43" s="22" t="str">
        <f>IF(ISERROR(VLOOKUP(B43,'[5]80m.'!$D$8:$G$1000,4,0)),"",(VLOOKUP(B43,'[5]80m.'!$D$8:$G$1000,4,0)))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IF(ISERROR(VLOOKUP(B44,'[5]60m.'!$D$8:$F$1000,3,0)),"",(VLOOKUP(B44,'[5]60m.'!$D$8:$H$1000,3,0)))</f>
        <v/>
      </c>
      <c r="E44" s="27" t="str">
        <f>IF(ISERROR(VLOOKUP(B44,'[5]60m.'!$D$8:$G$1000,4,0)),"",(VLOOKUP(B44,'[5]60m.'!$D$8:$G$1000,4,0)))</f>
        <v/>
      </c>
      <c r="F44" s="53" t="str">
        <f>IF(ISERROR(VLOOKUP(B44,[5]Uzun!$E$8:$K$1000,7,0)),"",(VLOOKUP(B44,[5]Uzun!$E$8:$K$1000,7,0)))</f>
        <v/>
      </c>
      <c r="G44" s="22" t="str">
        <f>IF(ISERROR(VLOOKUP(B44,[5]Uzun!$E$8:$L$1000,8,0)),"",(VLOOKUP(B44,[5]Uzun!$E$8:$L$1000,8,0)))</f>
        <v/>
      </c>
      <c r="H44" s="28" t="str">
        <f>IF(ISERROR(VLOOKUP(B44,[5]Gülle!$E$8:$K$1000,7,0)),"",(VLOOKUP(B44,[5]Gülle!$E$8:$K$1000,7,0)))</f>
        <v/>
      </c>
      <c r="I44" s="27" t="str">
        <f>IF(ISERROR(VLOOKUP(B44,[5]Gülle!$E$8:$L$1000,8,0)),"",(VLOOKUP(B44,[5]Gülle!$E$8:$L$1000,8,0)))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IF(ISERROR(VLOOKUP(B44,'[5]800m.'!$D$8:$F$986,3,0)),"",(VLOOKUP(B44,'[5]800m.'!$D$8:$H$986,3,0)))</f>
        <v/>
      </c>
      <c r="M44" s="50" t="str">
        <f>IF(ISERROR(VLOOKUP(B44,'[5]800m.'!$D$8:$G$986,4,0)),"",(VLOOKUP(B44,'[5]800m.'!$D$8:$G$986,4,0)))</f>
        <v/>
      </c>
      <c r="N44" s="62" t="str">
        <f>IF(ISERROR(VLOOKUP(B44,'[5]80m.'!$D$8:$F$1000,3,0)),"",(VLOOKUP(B44,'[5]80m.'!$D$8:$H$1000,3,0)))</f>
        <v/>
      </c>
      <c r="O44" s="22" t="str">
        <f>IF(ISERROR(VLOOKUP(B44,'[5]80m.'!$D$8:$G$1000,4,0)),"",(VLOOKUP(B44,'[5]80m.'!$D$8:$G$1000,4,0)))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IF(ISERROR(VLOOKUP(B45,'[5]60m.'!$D$8:$F$1000,3,0)),"",(VLOOKUP(B45,'[5]60m.'!$D$8:$H$1000,3,0)))</f>
        <v/>
      </c>
      <c r="E45" s="27" t="str">
        <f>IF(ISERROR(VLOOKUP(B45,'[5]60m.'!$D$8:$G$1000,4,0)),"",(VLOOKUP(B45,'[5]60m.'!$D$8:$G$1000,4,0)))</f>
        <v/>
      </c>
      <c r="F45" s="53" t="str">
        <f>IF(ISERROR(VLOOKUP(B45,[5]Uzun!$E$8:$K$1000,7,0)),"",(VLOOKUP(B45,[5]Uzun!$E$8:$K$1000,7,0)))</f>
        <v/>
      </c>
      <c r="G45" s="22" t="str">
        <f>IF(ISERROR(VLOOKUP(B45,[5]Uzun!$E$8:$L$1000,8,0)),"",(VLOOKUP(B45,[5]Uzun!$E$8:$L$1000,8,0)))</f>
        <v/>
      </c>
      <c r="H45" s="28" t="str">
        <f>IF(ISERROR(VLOOKUP(B45,[5]Gülle!$E$8:$K$1000,7,0)),"",(VLOOKUP(B45,[5]Gülle!$E$8:$K$1000,7,0)))</f>
        <v/>
      </c>
      <c r="I45" s="27" t="str">
        <f>IF(ISERROR(VLOOKUP(B45,[5]Gülle!$E$8:$L$1000,8,0)),"",(VLOOKUP(B45,[5]Gülle!$E$8:$L$1000,8,0)))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IF(ISERROR(VLOOKUP(B45,'[5]800m.'!$D$8:$F$986,3,0)),"",(VLOOKUP(B45,'[5]800m.'!$D$8:$H$986,3,0)))</f>
        <v/>
      </c>
      <c r="M45" s="50" t="str">
        <f>IF(ISERROR(VLOOKUP(B45,'[5]800m.'!$D$8:$G$986,4,0)),"",(VLOOKUP(B45,'[5]800m.'!$D$8:$G$986,4,0)))</f>
        <v/>
      </c>
      <c r="N45" s="62" t="str">
        <f>IF(ISERROR(VLOOKUP(B45,'[5]80m.'!$D$8:$F$1000,3,0)),"",(VLOOKUP(B45,'[5]80m.'!$D$8:$H$1000,3,0)))</f>
        <v/>
      </c>
      <c r="O45" s="22" t="str">
        <f>IF(ISERROR(VLOOKUP(B45,'[5]80m.'!$D$8:$G$1000,4,0)),"",(VLOOKUP(B45,'[5]80m.'!$D$8:$G$1000,4,0)))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IF(ISERROR(VLOOKUP(B46,'[5]60m.'!$D$8:$F$1000,3,0)),"",(VLOOKUP(B46,'[5]60m.'!$D$8:$H$1000,3,0)))</f>
        <v/>
      </c>
      <c r="E46" s="27" t="str">
        <f>IF(ISERROR(VLOOKUP(B46,'[5]60m.'!$D$8:$G$1000,4,0)),"",(VLOOKUP(B46,'[5]60m.'!$D$8:$G$1000,4,0)))</f>
        <v/>
      </c>
      <c r="F46" s="53" t="str">
        <f>IF(ISERROR(VLOOKUP(B46,[5]Uzun!$E$8:$K$1000,7,0)),"",(VLOOKUP(B46,[5]Uzun!$E$8:$K$1000,7,0)))</f>
        <v/>
      </c>
      <c r="G46" s="22" t="str">
        <f>IF(ISERROR(VLOOKUP(B46,[5]Uzun!$E$8:$L$1000,8,0)),"",(VLOOKUP(B46,[5]Uzun!$E$8:$L$1000,8,0)))</f>
        <v/>
      </c>
      <c r="H46" s="28" t="str">
        <f>IF(ISERROR(VLOOKUP(B46,[5]Gülle!$E$8:$K$1000,7,0)),"",(VLOOKUP(B46,[5]Gülle!$E$8:$K$1000,7,0)))</f>
        <v/>
      </c>
      <c r="I46" s="27" t="str">
        <f>IF(ISERROR(VLOOKUP(B46,[5]Gülle!$E$8:$L$1000,8,0)),"",(VLOOKUP(B46,[5]Gülle!$E$8:$L$1000,8,0)))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IF(ISERROR(VLOOKUP(B46,'[5]800m.'!$E$8:$F$986,2,0)),"",(VLOOKUP(B46,'[5]800m.'!$E$8:$H$986,2,0)))</f>
        <v/>
      </c>
      <c r="M46" s="50" t="str">
        <f>IF(ISERROR(VLOOKUP(B46,'[5]800m.'!$E$8:$G$986,3,0)),"",(VLOOKUP(B46,'[5]800m.'!$E$8:$G$986,3,0)))</f>
        <v/>
      </c>
      <c r="N46" s="62" t="str">
        <f>IF(ISERROR(VLOOKUP(B46,'[5]80m.'!$D$8:$F$1000,3,0)),"",(VLOOKUP(B46,'[5]80m.'!$D$8:$H$1000,3,0)))</f>
        <v/>
      </c>
      <c r="O46" s="22" t="str">
        <f>IF(ISERROR(VLOOKUP(B46,'[5]80m.'!$D$8:$G$1000,4,0)),"",(VLOOKUP(B46,'[5]80m.'!$D$8:$G$1000,4,0)))</f>
        <v/>
      </c>
      <c r="P46" s="48">
        <f t="shared" si="0"/>
        <v>0</v>
      </c>
      <c r="Q46" s="45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IF(ISERROR(VLOOKUP(B47,'[5]60m.'!$D$8:$F$1000,3,0)),"",(VLOOKUP(B47,'[5]60m.'!$D$8:$H$1000,3,0)))</f>
        <v/>
      </c>
      <c r="E47" s="27" t="str">
        <f>IF(ISERROR(VLOOKUP(B47,'[5]60m.'!$D$8:$G$1000,4,0)),"",(VLOOKUP(B47,'[5]60m.'!$D$8:$G$1000,4,0)))</f>
        <v/>
      </c>
      <c r="F47" s="53" t="str">
        <f>IF(ISERROR(VLOOKUP(B47,[5]Uzun!$E$8:$K$1000,7,0)),"",(VLOOKUP(B47,[5]Uzun!$E$8:$K$1000,7,0)))</f>
        <v/>
      </c>
      <c r="G47" s="22" t="str">
        <f>IF(ISERROR(VLOOKUP(B47,[5]Uzun!$E$8:$L$1000,8,0)),"",(VLOOKUP(B47,[5]Uzun!$E$8:$L$1000,8,0)))</f>
        <v/>
      </c>
      <c r="H47" s="28" t="str">
        <f>IF(ISERROR(VLOOKUP(B47,[5]Gülle!$E$8:$K$1000,7,0)),"",(VLOOKUP(B47,[5]Gülle!$E$8:$K$1000,7,0)))</f>
        <v/>
      </c>
      <c r="I47" s="27" t="str">
        <f>IF(ISERROR(VLOOKUP(B47,[5]Gülle!$E$8:$L$1000,8,0)),"",(VLOOKUP(B47,[5]Gülle!$E$8:$L$1000,8,0)))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IF(ISERROR(VLOOKUP(B47,'[5]800m.'!$E$8:$F$986,2,0)),"",(VLOOKUP(B47,'[5]800m.'!$E$8:$H$986,2,0)))</f>
        <v/>
      </c>
      <c r="M47" s="50" t="str">
        <f>IF(ISERROR(VLOOKUP(B47,'[5]800m.'!$E$8:$G$986,3,0)),"",(VLOOKUP(B47,'[5]800m.'!$E$8:$G$986,3,0)))</f>
        <v/>
      </c>
      <c r="N47" s="62" t="str">
        <f>IF(ISERROR(VLOOKUP(B47,'[5]80m.'!$D$8:$F$1000,3,0)),"",(VLOOKUP(B47,'[5]80m.'!$D$8:$H$1000,3,0)))</f>
        <v/>
      </c>
      <c r="O47" s="22" t="str">
        <f>IF(ISERROR(VLOOKUP(B47,'[5]80m.'!$D$8:$G$1000,4,0)),"",(VLOOKUP(B47,'[5]80m.'!$D$8:$G$1000,4,0)))</f>
        <v/>
      </c>
      <c r="P47" s="48">
        <f t="shared" si="0"/>
        <v>0</v>
      </c>
      <c r="Q47" s="45"/>
      <c r="R47" s="45"/>
      <c r="S47" s="45"/>
      <c r="T47" s="45"/>
      <c r="U47" s="45"/>
      <c r="V47" s="45"/>
    </row>
    <row r="48" spans="1:22" ht="12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0" ht="30" customHeight="1" x14ac:dyDescent="0.2">
      <c r="A49" s="95" t="s">
        <v>78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1:20" ht="24" customHeight="1" x14ac:dyDescent="0.2">
      <c r="A50" s="96" t="str">
        <f>'[5]YARIŞMA BİLGİLERİ'!F21</f>
        <v>2009 Doğumlu Kızlar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</row>
    <row r="51" spans="1:20" ht="24" customHeight="1" x14ac:dyDescent="0.2">
      <c r="A51" s="87" t="s">
        <v>0</v>
      </c>
      <c r="B51" s="89" t="s">
        <v>1</v>
      </c>
      <c r="C51" s="63"/>
      <c r="D51" s="93" t="s">
        <v>14</v>
      </c>
      <c r="E51" s="93"/>
      <c r="F51" s="93" t="s">
        <v>19</v>
      </c>
      <c r="G51" s="93"/>
      <c r="H51" s="91"/>
      <c r="I51" s="92"/>
      <c r="J51" s="91" t="s">
        <v>16</v>
      </c>
      <c r="K51" s="92"/>
      <c r="L51" s="93" t="s">
        <v>7</v>
      </c>
      <c r="M51" s="93"/>
      <c r="N51" s="93" t="s">
        <v>18</v>
      </c>
      <c r="O51" s="93"/>
      <c r="P51" s="90"/>
      <c r="Q51" s="90"/>
      <c r="R51" s="90" t="s">
        <v>31</v>
      </c>
    </row>
    <row r="52" spans="1:20" ht="24" customHeight="1" x14ac:dyDescent="0.2">
      <c r="A52" s="88"/>
      <c r="B52" s="89"/>
      <c r="C52" s="63"/>
      <c r="D52" s="44" t="s">
        <v>10</v>
      </c>
      <c r="E52" s="42" t="s">
        <v>11</v>
      </c>
      <c r="F52" s="44" t="s">
        <v>10</v>
      </c>
      <c r="G52" s="42" t="s">
        <v>11</v>
      </c>
      <c r="H52" s="44" t="s">
        <v>10</v>
      </c>
      <c r="I52" s="42" t="s">
        <v>11</v>
      </c>
      <c r="J52" s="44" t="s">
        <v>10</v>
      </c>
      <c r="K52" s="42" t="s">
        <v>11</v>
      </c>
      <c r="L52" s="44" t="s">
        <v>10</v>
      </c>
      <c r="M52" s="42" t="s">
        <v>11</v>
      </c>
      <c r="N52" s="44" t="s">
        <v>10</v>
      </c>
      <c r="O52" s="42" t="s">
        <v>11</v>
      </c>
      <c r="P52" s="90"/>
      <c r="Q52" s="90"/>
      <c r="R52" s="90"/>
    </row>
    <row r="53" spans="1:20" ht="27" customHeight="1" x14ac:dyDescent="0.2">
      <c r="A53" s="32">
        <v>1</v>
      </c>
      <c r="B53" s="33" t="s">
        <v>94</v>
      </c>
      <c r="C53" s="33" t="s">
        <v>25</v>
      </c>
      <c r="D53" s="47" t="str">
        <f>IF(ISERROR(VLOOKUP(B53,'[5]80m.Eng'!$E$8:$F$1000,2,0)),"",(VLOOKUP(B53,'[5]80m.Eng'!$E$8:$H$1000,2,0)))</f>
        <v/>
      </c>
      <c r="E53" s="27" t="str">
        <f>IF(ISERROR(VLOOKUP(B53,'[5]80m.Eng'!$E$8:$G$1000,3,0)),"",(VLOOKUP(B53,'[5]80m.Eng'!$E$8:$G$1000,3,0)))</f>
        <v/>
      </c>
      <c r="F53" s="29" t="str">
        <f>IF(ISERROR(VLOOKUP(B53,[5]Cirit!$E$8:$K$1000,7,0)),"",(VLOOKUP(B53,[5]Cirit!$E$8:$K$1000,7,0)))</f>
        <v/>
      </c>
      <c r="G53" s="22" t="str">
        <f>IF(ISERROR(VLOOKUP(B53,[5]Cirit!$E$8:$L$1000,8,0)),"",(VLOOKUP(B53,[5]Cirit!$E$8:$L$1000,8,0)))</f>
        <v/>
      </c>
      <c r="H53" s="28"/>
      <c r="I53" s="27"/>
      <c r="J53" s="26" t="str">
        <f>IF(ISERROR(VLOOKUP(B53,'[5]1500m.'!$E$8:$F$1000,2,0)),"",(VLOOKUP(B53,'[5]1500m.'!$E$8:$H$1000,2,0)))</f>
        <v/>
      </c>
      <c r="K53" s="22" t="str">
        <f>IF(ISERROR(VLOOKUP(B53,'[5]1500m.'!$E$8:$G$1000,3,0)),"",(VLOOKUP(B53,'[5]1500m.'!$E$8:$G$1000,3,0)))</f>
        <v/>
      </c>
      <c r="L53" s="25" t="str">
        <f>IF(ISERROR(VLOOKUP(B53,[5]Yüksek!$E$8:$AG$1000,29,0)),"",(VLOOKUP(B53,[5]Yüksek!$E$8:$AG$1000,29,0)))</f>
        <v/>
      </c>
      <c r="M53" s="24" t="str">
        <f>IF(ISERROR(VLOOKUP(B53,[5]Yüksek!$E$8:$AH$1000,30,0)),"",(VLOOKUP(B53,[5]Yüksek!$E$8:$AH$1000,30,0)))</f>
        <v/>
      </c>
      <c r="N53" s="29" t="str">
        <f>IF(ISERROR(VLOOKUP(B53,[5]Disk!$E$8:$K$1000,7,0)),"",(VLOOKUP(B53,[5]Disk!$E$8:$K$1000,7,0)))</f>
        <v/>
      </c>
      <c r="O53" s="22" t="str">
        <f>IF(ISERROR(VLOOKUP(B53,[5]Disk!$E$8:$L$1000,8,0)),"",(VLOOKUP(B53,[5]Disk!$E$8:$L$1000,8,0)))</f>
        <v/>
      </c>
      <c r="P53" s="21">
        <f>IFERROR(VLOOKUP(B53,'13 YAŞ KIZ'!$B$8:$P$47,15,0)," ")</f>
        <v>187</v>
      </c>
      <c r="Q53" s="20">
        <f t="shared" ref="Q53:Q71" si="1">SUM(E53,G53,I53,K53,M53,O53)</f>
        <v>0</v>
      </c>
      <c r="R53" s="19">
        <f t="shared" ref="R53:R71" si="2">SUM(P53,Q53)</f>
        <v>187</v>
      </c>
    </row>
    <row r="54" spans="1:20" ht="27" customHeight="1" x14ac:dyDescent="0.2">
      <c r="A54" s="32">
        <v>2</v>
      </c>
      <c r="B54" s="33" t="s">
        <v>98</v>
      </c>
      <c r="C54" s="33" t="s">
        <v>25</v>
      </c>
      <c r="D54" s="47" t="str">
        <f>IF(ISERROR(VLOOKUP(B54,'[5]80m.Eng'!$E$8:$F$1000,2,0)),"",(VLOOKUP(B54,'[5]80m.Eng'!$E$8:$H$1000,2,0)))</f>
        <v/>
      </c>
      <c r="E54" s="27" t="str">
        <f>IF(ISERROR(VLOOKUP(B54,'[5]80m.Eng'!$E$8:$G$1000,3,0)),"",(VLOOKUP(B54,'[5]80m.Eng'!$E$8:$G$1000,3,0)))</f>
        <v/>
      </c>
      <c r="F54" s="29" t="str">
        <f>IF(ISERROR(VLOOKUP(B54,[5]Cirit!$E$8:$K$1000,7,0)),"",(VLOOKUP(B54,[5]Cirit!$E$8:$K$1000,7,0)))</f>
        <v/>
      </c>
      <c r="G54" s="22" t="str">
        <f>IF(ISERROR(VLOOKUP(B54,[5]Cirit!$E$8:$L$1000,8,0)),"",(VLOOKUP(B54,[5]Cirit!$E$8:$L$1000,8,0)))</f>
        <v/>
      </c>
      <c r="H54" s="28"/>
      <c r="I54" s="27"/>
      <c r="J54" s="26" t="str">
        <f>IF(ISERROR(VLOOKUP(B54,'[5]1500m.'!$E$8:$F$1000,2,0)),"",(VLOOKUP(B54,'[5]1500m.'!$E$8:$H$1000,2,0)))</f>
        <v/>
      </c>
      <c r="K54" s="22" t="str">
        <f>IF(ISERROR(VLOOKUP(B54,'[5]1500m.'!$E$8:$G$1000,3,0)),"",(VLOOKUP(B54,'[5]1500m.'!$E$8:$G$1000,3,0)))</f>
        <v/>
      </c>
      <c r="L54" s="25" t="str">
        <f>IF(ISERROR(VLOOKUP(B54,[5]Yüksek!$E$8:$AG$1000,29,0)),"",(VLOOKUP(B54,[5]Yüksek!$E$8:$AG$1000,29,0)))</f>
        <v/>
      </c>
      <c r="M54" s="24" t="str">
        <f>IF(ISERROR(VLOOKUP(B54,[5]Yüksek!$E$8:$AH$1000,30,0)),"",(VLOOKUP(B54,[5]Yüksek!$E$8:$AH$1000,30,0)))</f>
        <v/>
      </c>
      <c r="N54" s="29" t="str">
        <f>IF(ISERROR(VLOOKUP(B54,[5]Disk!$E$8:$K$1000,7,0)),"",(VLOOKUP(B54,[5]Disk!$E$8:$K$1000,7,0)))</f>
        <v/>
      </c>
      <c r="O54" s="22" t="str">
        <f>IF(ISERROR(VLOOKUP(B54,[5]Disk!$E$8:$L$1000,8,0)),"",(VLOOKUP(B54,[5]Disk!$E$8:$L$1000,8,0)))</f>
        <v/>
      </c>
      <c r="P54" s="21">
        <f>IFERROR(VLOOKUP(B54,'13 YAŞ KIZ'!$B$8:$P$47,15,0)," ")</f>
        <v>177</v>
      </c>
      <c r="Q54" s="20">
        <f t="shared" si="1"/>
        <v>0</v>
      </c>
      <c r="R54" s="19">
        <f t="shared" si="2"/>
        <v>177</v>
      </c>
    </row>
    <row r="55" spans="1:20" ht="27" customHeight="1" x14ac:dyDescent="0.2">
      <c r="A55" s="32">
        <v>3</v>
      </c>
      <c r="B55" s="33" t="s">
        <v>102</v>
      </c>
      <c r="C55" s="33" t="s">
        <v>25</v>
      </c>
      <c r="D55" s="47" t="str">
        <f>IF(ISERROR(VLOOKUP(B55,'[5]80m.Eng'!$E$8:$F$1000,2,0)),"",(VLOOKUP(B55,'[5]80m.Eng'!$E$8:$H$1000,2,0)))</f>
        <v/>
      </c>
      <c r="E55" s="27" t="str">
        <f>IF(ISERROR(VLOOKUP(B55,'[5]80m.Eng'!$E$8:$G$1000,3,0)),"",(VLOOKUP(B55,'[5]80m.Eng'!$E$8:$G$1000,3,0)))</f>
        <v/>
      </c>
      <c r="F55" s="29" t="str">
        <f>IF(ISERROR(VLOOKUP(B55,[5]Cirit!$E$8:$K$1000,7,0)),"",(VLOOKUP(B55,[5]Cirit!$E$8:$K$1000,7,0)))</f>
        <v/>
      </c>
      <c r="G55" s="22" t="str">
        <f>IF(ISERROR(VLOOKUP(B55,[5]Cirit!$E$8:$L$1000,8,0)),"",(VLOOKUP(B55,[5]Cirit!$E$8:$L$1000,8,0)))</f>
        <v/>
      </c>
      <c r="H55" s="28"/>
      <c r="I55" s="27"/>
      <c r="J55" s="26" t="str">
        <f>IF(ISERROR(VLOOKUP(B55,'[5]1500m.'!$E$8:$F$1000,2,0)),"",(VLOOKUP(B55,'[5]1500m.'!$E$8:$H$1000,2,0)))</f>
        <v/>
      </c>
      <c r="K55" s="22" t="str">
        <f>IF(ISERROR(VLOOKUP(B55,'[5]1500m.'!$E$8:$G$1000,3,0)),"",(VLOOKUP(B55,'[5]1500m.'!$E$8:$G$1000,3,0)))</f>
        <v/>
      </c>
      <c r="L55" s="25" t="str">
        <f>IF(ISERROR(VLOOKUP(B55,[5]Yüksek!$E$8:$AG$1000,29,0)),"",(VLOOKUP(B55,[5]Yüksek!$E$8:$AG$1000,29,0)))</f>
        <v/>
      </c>
      <c r="M55" s="24" t="str">
        <f>IF(ISERROR(VLOOKUP(B55,[5]Yüksek!$E$8:$AH$1000,30,0)),"",(VLOOKUP(B55,[5]Yüksek!$E$8:$AH$1000,30,0)))</f>
        <v/>
      </c>
      <c r="N55" s="29" t="str">
        <f>IF(ISERROR(VLOOKUP(B55,[5]Disk!$E$8:$K$1000,7,0)),"",(VLOOKUP(B55,[5]Disk!$E$8:$K$1000,7,0)))</f>
        <v/>
      </c>
      <c r="O55" s="22" t="str">
        <f>IF(ISERROR(VLOOKUP(B55,[5]Disk!$E$8:$L$1000,8,0)),"",(VLOOKUP(B55,[5]Disk!$E$8:$L$1000,8,0)))</f>
        <v/>
      </c>
      <c r="P55" s="21">
        <f>IFERROR(VLOOKUP(B55,'13 YAŞ KIZ'!$B$8:$P$47,15,0)," ")</f>
        <v>171</v>
      </c>
      <c r="Q55" s="20">
        <f t="shared" si="1"/>
        <v>0</v>
      </c>
      <c r="R55" s="19">
        <f t="shared" si="2"/>
        <v>171</v>
      </c>
    </row>
    <row r="56" spans="1:20" ht="27" customHeight="1" x14ac:dyDescent="0.2">
      <c r="A56" s="32">
        <v>4</v>
      </c>
      <c r="B56" s="33" t="s">
        <v>114</v>
      </c>
      <c r="C56" s="33" t="s">
        <v>25</v>
      </c>
      <c r="D56" s="47" t="str">
        <f>IF(ISERROR(VLOOKUP(B56,'[5]80m.Eng'!$E$8:$F$1000,2,0)),"",(VLOOKUP(B56,'[5]80m.Eng'!$E$8:$H$1000,2,0)))</f>
        <v/>
      </c>
      <c r="E56" s="27" t="str">
        <f>IF(ISERROR(VLOOKUP(B56,'[5]80m.Eng'!$E$8:$G$1000,3,0)),"",(VLOOKUP(B56,'[5]80m.Eng'!$E$8:$G$1000,3,0)))</f>
        <v/>
      </c>
      <c r="F56" s="29">
        <f>IF(ISERROR(VLOOKUP(B56,[5]Cirit!$E$8:$K$1000,7,0)),"",(VLOOKUP(B56,[5]Cirit!$E$8:$K$1000,7,0)))</f>
        <v>2366</v>
      </c>
      <c r="G56" s="22">
        <f>IF(ISERROR(VLOOKUP(B56,[5]Cirit!$E$8:$L$1000,8,0)),"",(VLOOKUP(B56,[5]Cirit!$E$8:$L$1000,8,0)))</f>
        <v>62</v>
      </c>
      <c r="H56" s="28"/>
      <c r="I56" s="27"/>
      <c r="J56" s="26" t="str">
        <f>IF(ISERROR(VLOOKUP(B56,'[5]1500m.'!$E$8:$F$1000,2,0)),"",(VLOOKUP(B56,'[5]1500m.'!$E$8:$H$1000,2,0)))</f>
        <v/>
      </c>
      <c r="K56" s="22" t="str">
        <f>IF(ISERROR(VLOOKUP(B56,'[5]1500m.'!$E$8:$G$1000,3,0)),"",(VLOOKUP(B56,'[5]1500m.'!$E$8:$G$1000,3,0)))</f>
        <v/>
      </c>
      <c r="L56" s="25" t="str">
        <f>IF(ISERROR(VLOOKUP(B56,[5]Yüksek!$E$8:$AG$1000,29,0)),"",(VLOOKUP(B56,[5]Yüksek!$E$8:$AG$1000,29,0)))</f>
        <v/>
      </c>
      <c r="M56" s="24" t="str">
        <f>IF(ISERROR(VLOOKUP(B56,[5]Yüksek!$E$8:$AH$1000,30,0)),"",(VLOOKUP(B56,[5]Yüksek!$E$8:$AH$1000,30,0)))</f>
        <v/>
      </c>
      <c r="N56" s="29" t="str">
        <f>IF(ISERROR(VLOOKUP(B56,[5]Disk!$E$8:$K$1000,7,0)),"",(VLOOKUP(B56,[5]Disk!$E$8:$K$1000,7,0)))</f>
        <v/>
      </c>
      <c r="O56" s="22" t="str">
        <f>IF(ISERROR(VLOOKUP(B56,[5]Disk!$E$8:$L$1000,8,0)),"",(VLOOKUP(B56,[5]Disk!$E$8:$L$1000,8,0)))</f>
        <v/>
      </c>
      <c r="P56" s="21">
        <f>IFERROR(VLOOKUP(B56,'13 YAŞ KIZ'!$B$8:$P$47,15,0)," ")</f>
        <v>105</v>
      </c>
      <c r="Q56" s="20">
        <f t="shared" si="1"/>
        <v>62</v>
      </c>
      <c r="R56" s="19">
        <f t="shared" si="2"/>
        <v>167</v>
      </c>
    </row>
    <row r="57" spans="1:20" ht="27" customHeight="1" x14ac:dyDescent="0.2">
      <c r="A57" s="32">
        <v>5</v>
      </c>
      <c r="B57" s="33" t="s">
        <v>107</v>
      </c>
      <c r="C57" s="33" t="s">
        <v>25</v>
      </c>
      <c r="D57" s="47" t="str">
        <f>IF(ISERROR(VLOOKUP(B57,'[5]80m.Eng'!$E$8:$F$1000,2,0)),"",(VLOOKUP(B57,'[5]80m.Eng'!$E$8:$H$1000,2,0)))</f>
        <v/>
      </c>
      <c r="E57" s="27" t="str">
        <f>IF(ISERROR(VLOOKUP(B57,'[5]80m.Eng'!$E$8:$G$1000,3,0)),"",(VLOOKUP(B57,'[5]80m.Eng'!$E$8:$G$1000,3,0)))</f>
        <v/>
      </c>
      <c r="F57" s="29">
        <f>IF(ISERROR(VLOOKUP(B57,[5]Cirit!$E$8:$K$1000,7,0)),"",(VLOOKUP(B57,[5]Cirit!$E$8:$K$1000,7,0)))</f>
        <v>1550</v>
      </c>
      <c r="G57" s="22">
        <f>IF(ISERROR(VLOOKUP(B57,[5]Cirit!$E$8:$L$1000,8,0)),"",(VLOOKUP(B57,[5]Cirit!$E$8:$L$1000,8,0)))</f>
        <v>42</v>
      </c>
      <c r="H57" s="28"/>
      <c r="I57" s="27"/>
      <c r="J57" s="26" t="str">
        <f>IF(ISERROR(VLOOKUP(B57,'[5]1500m.'!$E$8:$F$1000,2,0)),"",(VLOOKUP(B57,'[5]1500m.'!$E$8:$H$1000,2,0)))</f>
        <v/>
      </c>
      <c r="K57" s="22" t="str">
        <f>IF(ISERROR(VLOOKUP(B57,'[5]1500m.'!$E$8:$G$1000,3,0)),"",(VLOOKUP(B57,'[5]1500m.'!$E$8:$G$1000,3,0)))</f>
        <v/>
      </c>
      <c r="L57" s="25" t="str">
        <f>IF(ISERROR(VLOOKUP(B57,[5]Yüksek!$E$8:$AG$1000,29,0)),"",(VLOOKUP(B57,[5]Yüksek!$E$8:$AG$1000,29,0)))</f>
        <v/>
      </c>
      <c r="M57" s="24" t="str">
        <f>IF(ISERROR(VLOOKUP(B57,[5]Yüksek!$E$8:$AH$1000,30,0)),"",(VLOOKUP(B57,[5]Yüksek!$E$8:$AH$1000,30,0)))</f>
        <v/>
      </c>
      <c r="N57" s="29" t="str">
        <f>IF(ISERROR(VLOOKUP(B57,[5]Disk!$E$8:$K$1000,7,0)),"",(VLOOKUP(B57,[5]Disk!$E$8:$K$1000,7,0)))</f>
        <v/>
      </c>
      <c r="O57" s="22" t="str">
        <f>IF(ISERROR(VLOOKUP(B57,[5]Disk!$E$8:$L$1000,8,0)),"",(VLOOKUP(B57,[5]Disk!$E$8:$L$1000,8,0)))</f>
        <v/>
      </c>
      <c r="P57" s="21">
        <f>IFERROR(VLOOKUP(B57,'13 YAŞ KIZ'!$B$8:$P$47,15,0)," ")</f>
        <v>122</v>
      </c>
      <c r="Q57" s="20">
        <f t="shared" si="1"/>
        <v>42</v>
      </c>
      <c r="R57" s="19">
        <f t="shared" si="2"/>
        <v>164</v>
      </c>
    </row>
    <row r="58" spans="1:20" ht="27" customHeight="1" x14ac:dyDescent="0.2">
      <c r="A58" s="32">
        <v>6</v>
      </c>
      <c r="B58" s="33" t="s">
        <v>111</v>
      </c>
      <c r="C58" s="33" t="s">
        <v>25</v>
      </c>
      <c r="D58" s="47" t="str">
        <f>IF(ISERROR(VLOOKUP(B58,'[5]80m.Eng'!$E$8:$F$1000,2,0)),"",(VLOOKUP(B58,'[5]80m.Eng'!$E$8:$H$1000,2,0)))</f>
        <v/>
      </c>
      <c r="E58" s="27" t="str">
        <f>IF(ISERROR(VLOOKUP(B58,'[5]80m.Eng'!$E$8:$G$1000,3,0)),"",(VLOOKUP(B58,'[5]80m.Eng'!$E$8:$G$1000,3,0)))</f>
        <v/>
      </c>
      <c r="F58" s="29">
        <f>IF(ISERROR(VLOOKUP(B58,[5]Cirit!$E$8:$K$1000,7,0)),"",(VLOOKUP(B58,[5]Cirit!$E$8:$K$1000,7,0)))</f>
        <v>2022</v>
      </c>
      <c r="G58" s="22">
        <f>IF(ISERROR(VLOOKUP(B58,[5]Cirit!$E$8:$L$1000,8,0)),"",(VLOOKUP(B58,[5]Cirit!$E$8:$L$1000,8,0)))</f>
        <v>54</v>
      </c>
      <c r="H58" s="28"/>
      <c r="I58" s="27"/>
      <c r="J58" s="26" t="str">
        <f>IF(ISERROR(VLOOKUP(B58,'[5]1500m.'!$E$8:$F$1000,2,0)),"",(VLOOKUP(B58,'[5]1500m.'!$E$8:$H$1000,2,0)))</f>
        <v/>
      </c>
      <c r="K58" s="22" t="str">
        <f>IF(ISERROR(VLOOKUP(B58,'[5]1500m.'!$E$8:$G$1000,3,0)),"",(VLOOKUP(B58,'[5]1500m.'!$E$8:$G$1000,3,0)))</f>
        <v/>
      </c>
      <c r="L58" s="25" t="str">
        <f>IF(ISERROR(VLOOKUP(B58,[5]Yüksek!$E$8:$AG$1000,29,0)),"",(VLOOKUP(B58,[5]Yüksek!$E$8:$AG$1000,29,0)))</f>
        <v/>
      </c>
      <c r="M58" s="24" t="str">
        <f>IF(ISERROR(VLOOKUP(B58,[5]Yüksek!$E$8:$AH$1000,30,0)),"",(VLOOKUP(B58,[5]Yüksek!$E$8:$AH$1000,30,0)))</f>
        <v/>
      </c>
      <c r="N58" s="29" t="str">
        <f>IF(ISERROR(VLOOKUP(B58,[5]Disk!$E$8:$K$1000,7,0)),"",(VLOOKUP(B58,[5]Disk!$E$8:$K$1000,7,0)))</f>
        <v/>
      </c>
      <c r="O58" s="22" t="str">
        <f>IF(ISERROR(VLOOKUP(B58,[5]Disk!$E$8:$L$1000,8,0)),"",(VLOOKUP(B58,[5]Disk!$E$8:$L$1000,8,0)))</f>
        <v/>
      </c>
      <c r="P58" s="21">
        <f>IFERROR(VLOOKUP(B58,'13 YAŞ KIZ'!$B$8:$P$47,15,0)," ")</f>
        <v>103</v>
      </c>
      <c r="Q58" s="20">
        <f t="shared" si="1"/>
        <v>54</v>
      </c>
      <c r="R58" s="19">
        <f t="shared" si="2"/>
        <v>157</v>
      </c>
    </row>
    <row r="59" spans="1:20" ht="27" customHeight="1" x14ac:dyDescent="0.2">
      <c r="A59" s="32">
        <v>7</v>
      </c>
      <c r="B59" s="33" t="s">
        <v>109</v>
      </c>
      <c r="C59" s="33" t="s">
        <v>25</v>
      </c>
      <c r="D59" s="47" t="str">
        <f>IF(ISERROR(VLOOKUP(B59,'[5]80m.Eng'!$E$8:$F$1000,2,0)),"",(VLOOKUP(B59,'[5]80m.Eng'!$E$8:$H$1000,2,0)))</f>
        <v/>
      </c>
      <c r="E59" s="27" t="str">
        <f>IF(ISERROR(VLOOKUP(B59,'[5]80m.Eng'!$E$8:$G$1000,3,0)),"",(VLOOKUP(B59,'[5]80m.Eng'!$E$8:$G$1000,3,0)))</f>
        <v/>
      </c>
      <c r="F59" s="29">
        <f>IF(ISERROR(VLOOKUP(B59,[5]Cirit!$E$8:$K$1000,7,0)),"",(VLOOKUP(B59,[5]Cirit!$E$8:$K$1000,7,0)))</f>
        <v>1361</v>
      </c>
      <c r="G59" s="22">
        <f>IF(ISERROR(VLOOKUP(B59,[5]Cirit!$E$8:$L$1000,8,0)),"",(VLOOKUP(B59,[5]Cirit!$E$8:$L$1000,8,0)))</f>
        <v>36</v>
      </c>
      <c r="H59" s="28"/>
      <c r="I59" s="27"/>
      <c r="J59" s="26" t="str">
        <f>IF(ISERROR(VLOOKUP(B59,'[5]1500m.'!$E$8:$F$1000,2,0)),"",(VLOOKUP(B59,'[5]1500m.'!$E$8:$H$1000,2,0)))</f>
        <v/>
      </c>
      <c r="K59" s="22" t="str">
        <f>IF(ISERROR(VLOOKUP(B59,'[5]1500m.'!$E$8:$G$1000,3,0)),"",(VLOOKUP(B59,'[5]1500m.'!$E$8:$G$1000,3,0)))</f>
        <v/>
      </c>
      <c r="L59" s="25" t="str">
        <f>IF(ISERROR(VLOOKUP(B59,[5]Yüksek!$E$8:$AG$1000,29,0)),"",(VLOOKUP(B59,[5]Yüksek!$E$8:$AG$1000,29,0)))</f>
        <v/>
      </c>
      <c r="M59" s="24" t="str">
        <f>IF(ISERROR(VLOOKUP(B59,[5]Yüksek!$E$8:$AH$1000,30,0)),"",(VLOOKUP(B59,[5]Yüksek!$E$8:$AH$1000,30,0)))</f>
        <v/>
      </c>
      <c r="N59" s="29" t="str">
        <f>IF(ISERROR(VLOOKUP(B59,[5]Disk!$E$8:$K$1000,7,0)),"",(VLOOKUP(B59,[5]Disk!$E$8:$K$1000,7,0)))</f>
        <v/>
      </c>
      <c r="O59" s="22" t="str">
        <f>IF(ISERROR(VLOOKUP(B59,[5]Disk!$E$8:$L$1000,8,0)),"",(VLOOKUP(B59,[5]Disk!$E$8:$L$1000,8,0)))</f>
        <v/>
      </c>
      <c r="P59" s="21">
        <f>IFERROR(VLOOKUP(B59,'13 YAŞ KIZ'!$B$8:$P$47,15,0)," ")</f>
        <v>107</v>
      </c>
      <c r="Q59" s="20">
        <f t="shared" si="1"/>
        <v>36</v>
      </c>
      <c r="R59" s="19">
        <f t="shared" si="2"/>
        <v>143</v>
      </c>
    </row>
    <row r="60" spans="1:20" ht="27" customHeight="1" x14ac:dyDescent="0.2">
      <c r="A60" s="32">
        <v>8</v>
      </c>
      <c r="B60" s="33" t="s">
        <v>125</v>
      </c>
      <c r="C60" s="33" t="s">
        <v>25</v>
      </c>
      <c r="D60" s="47" t="str">
        <f>IF(ISERROR(VLOOKUP(B60,'[5]80m.Eng'!$E$8:$F$1000,2,0)),"",(VLOOKUP(B60,'[5]80m.Eng'!$E$8:$H$1000,2,0)))</f>
        <v/>
      </c>
      <c r="E60" s="27" t="str">
        <f>IF(ISERROR(VLOOKUP(B60,'[5]80m.Eng'!$E$8:$G$1000,3,0)),"",(VLOOKUP(B60,'[5]80m.Eng'!$E$8:$G$1000,3,0)))</f>
        <v/>
      </c>
      <c r="F60" s="29">
        <f>IF(ISERROR(VLOOKUP(B60,[5]Cirit!$E$8:$K$1000,7,0)),"",(VLOOKUP(B60,[5]Cirit!$E$8:$K$1000,7,0)))</f>
        <v>1197</v>
      </c>
      <c r="G60" s="22">
        <f>IF(ISERROR(VLOOKUP(B60,[5]Cirit!$E$8:$L$1000,8,0)),"",(VLOOKUP(B60,[5]Cirit!$E$8:$L$1000,8,0)))</f>
        <v>28</v>
      </c>
      <c r="H60" s="28"/>
      <c r="I60" s="27"/>
      <c r="J60" s="26" t="str">
        <f>IF(ISERROR(VLOOKUP(B60,'[5]1500m.'!$E$8:$F$1000,2,0)),"",(VLOOKUP(B60,'[5]1500m.'!$E$8:$H$1000,2,0)))</f>
        <v/>
      </c>
      <c r="K60" s="22" t="str">
        <f>IF(ISERROR(VLOOKUP(B60,'[5]1500m.'!$E$8:$G$1000,3,0)),"",(VLOOKUP(B60,'[5]1500m.'!$E$8:$G$1000,3,0)))</f>
        <v/>
      </c>
      <c r="L60" s="25">
        <f>IF(ISERROR(VLOOKUP(B60,[5]Yüksek!$E$8:$AG$1000,29,0)),"",(VLOOKUP(B60,[5]Yüksek!$E$8:$AG$1000,29,0)))</f>
        <v>120</v>
      </c>
      <c r="M60" s="24">
        <f>IF(ISERROR(VLOOKUP(B60,[5]Yüksek!$E$8:$AH$1000,30,0)),"",(VLOOKUP(B60,[5]Yüksek!$E$8:$AH$1000,30,0)))</f>
        <v>45</v>
      </c>
      <c r="N60" s="29" t="str">
        <f>IF(ISERROR(VLOOKUP(B60,[5]Disk!$E$8:$K$1000,7,0)),"",(VLOOKUP(B60,[5]Disk!$E$8:$K$1000,7,0)))</f>
        <v/>
      </c>
      <c r="O60" s="22" t="str">
        <f>IF(ISERROR(VLOOKUP(B60,[5]Disk!$E$8:$L$1000,8,0)),"",(VLOOKUP(B60,[5]Disk!$E$8:$L$1000,8,0)))</f>
        <v/>
      </c>
      <c r="P60" s="21">
        <f>IFERROR(VLOOKUP(B60,'13 YAŞ KIZ'!$B$8:$P$47,15,0)," ")</f>
        <v>68</v>
      </c>
      <c r="Q60" s="20">
        <f t="shared" si="1"/>
        <v>73</v>
      </c>
      <c r="R60" s="19">
        <f t="shared" si="2"/>
        <v>141</v>
      </c>
    </row>
    <row r="61" spans="1:20" ht="27" customHeight="1" x14ac:dyDescent="0.2">
      <c r="A61" s="32">
        <v>9</v>
      </c>
      <c r="B61" s="33" t="s">
        <v>115</v>
      </c>
      <c r="C61" s="33" t="s">
        <v>25</v>
      </c>
      <c r="D61" s="47" t="str">
        <f>IF(ISERROR(VLOOKUP(B61,'[5]80m.Eng'!$E$8:$F$1000,2,0)),"",(VLOOKUP(B61,'[5]80m.Eng'!$E$8:$H$1000,2,0)))</f>
        <v/>
      </c>
      <c r="E61" s="27" t="str">
        <f>IF(ISERROR(VLOOKUP(B61,'[5]80m.Eng'!$E$8:$G$1000,3,0)),"",(VLOOKUP(B61,'[5]80m.Eng'!$E$8:$G$1000,3,0)))</f>
        <v/>
      </c>
      <c r="F61" s="29" t="str">
        <f>IF(ISERROR(VLOOKUP(B61,[5]Cirit!$E$8:$K$1000,7,0)),"",(VLOOKUP(B61,[5]Cirit!$E$8:$K$1000,7,0)))</f>
        <v/>
      </c>
      <c r="G61" s="22" t="str">
        <f>IF(ISERROR(VLOOKUP(B61,[5]Cirit!$E$8:$L$1000,8,0)),"",(VLOOKUP(B61,[5]Cirit!$E$8:$L$1000,8,0)))</f>
        <v/>
      </c>
      <c r="H61" s="28"/>
      <c r="I61" s="27"/>
      <c r="J61" s="26" t="str">
        <f>IF(ISERROR(VLOOKUP(B61,'[5]1500m.'!$E$8:$F$1000,2,0)),"",(VLOOKUP(B61,'[5]1500m.'!$E$8:$H$1000,2,0)))</f>
        <v/>
      </c>
      <c r="K61" s="22" t="str">
        <f>IF(ISERROR(VLOOKUP(B61,'[5]1500m.'!$E$8:$G$1000,3,0)),"",(VLOOKUP(B61,'[5]1500m.'!$E$8:$G$1000,3,0)))</f>
        <v/>
      </c>
      <c r="L61" s="25" t="str">
        <f>IF(ISERROR(VLOOKUP(B61,[5]Yüksek!$E$8:$AG$1000,29,0)),"",(VLOOKUP(B61,[5]Yüksek!$E$8:$AG$1000,29,0)))</f>
        <v/>
      </c>
      <c r="M61" s="24" t="str">
        <f>IF(ISERROR(VLOOKUP(B61,[5]Yüksek!$E$8:$AH$1000,30,0)),"",(VLOOKUP(B61,[5]Yüksek!$E$8:$AH$1000,30,0)))</f>
        <v/>
      </c>
      <c r="N61" s="29" t="str">
        <f>IF(ISERROR(VLOOKUP(B61,[5]Disk!$E$8:$K$1000,7,0)),"",(VLOOKUP(B61,[5]Disk!$E$8:$K$1000,7,0)))</f>
        <v/>
      </c>
      <c r="O61" s="22" t="str">
        <f>IF(ISERROR(VLOOKUP(B61,[5]Disk!$E$8:$L$1000,8,0)),"",(VLOOKUP(B61,[5]Disk!$E$8:$L$1000,8,0)))</f>
        <v/>
      </c>
      <c r="P61" s="21">
        <f>IFERROR(VLOOKUP(B61,'13 YAŞ KIZ'!$B$8:$P$47,15,0)," ")</f>
        <v>141</v>
      </c>
      <c r="Q61" s="20">
        <f t="shared" si="1"/>
        <v>0</v>
      </c>
      <c r="R61" s="19">
        <f t="shared" si="2"/>
        <v>141</v>
      </c>
    </row>
    <row r="62" spans="1:20" ht="27" customHeight="1" x14ac:dyDescent="0.2">
      <c r="A62" s="32">
        <v>10</v>
      </c>
      <c r="B62" s="33" t="s">
        <v>105</v>
      </c>
      <c r="C62" s="33" t="s">
        <v>25</v>
      </c>
      <c r="D62" s="47" t="str">
        <f>IF(ISERROR(VLOOKUP(B62,'[5]80m.Eng'!$E$8:$F$1000,2,0)),"",(VLOOKUP(B62,'[5]80m.Eng'!$E$8:$H$1000,2,0)))</f>
        <v/>
      </c>
      <c r="E62" s="27" t="str">
        <f>IF(ISERROR(VLOOKUP(B62,'[5]80m.Eng'!$E$8:$G$1000,3,0)),"",(VLOOKUP(B62,'[5]80m.Eng'!$E$8:$G$1000,3,0)))</f>
        <v/>
      </c>
      <c r="F62" s="29">
        <f>IF(ISERROR(VLOOKUP(B62,[5]Cirit!$E$8:$K$1000,7,0)),"",(VLOOKUP(B62,[5]Cirit!$E$8:$K$1000,7,0)))</f>
        <v>2270</v>
      </c>
      <c r="G62" s="22">
        <f>IF(ISERROR(VLOOKUP(B62,[5]Cirit!$E$8:$L$1000,8,0)),"",(VLOOKUP(B62,[5]Cirit!$E$8:$L$1000,8,0)))</f>
        <v>60</v>
      </c>
      <c r="H62" s="28"/>
      <c r="I62" s="27"/>
      <c r="J62" s="26" t="str">
        <f>IF(ISERROR(VLOOKUP(B62,'[5]1500m.'!$E$8:$F$1000,2,0)),"",(VLOOKUP(B62,'[5]1500m.'!$E$8:$H$1000,2,0)))</f>
        <v/>
      </c>
      <c r="K62" s="22" t="str">
        <f>IF(ISERROR(VLOOKUP(B62,'[5]1500m.'!$E$8:$G$1000,3,0)),"",(VLOOKUP(B62,'[5]1500m.'!$E$8:$G$1000,3,0)))</f>
        <v/>
      </c>
      <c r="L62" s="25" t="str">
        <f>IF(ISERROR(VLOOKUP(B62,[5]Yüksek!$E$8:$AG$1000,29,0)),"",(VLOOKUP(B62,[5]Yüksek!$E$8:$AG$1000,29,0)))</f>
        <v/>
      </c>
      <c r="M62" s="24" t="str">
        <f>IF(ISERROR(VLOOKUP(B62,[5]Yüksek!$E$8:$AH$1000,30,0)),"",(VLOOKUP(B62,[5]Yüksek!$E$8:$AH$1000,30,0)))</f>
        <v/>
      </c>
      <c r="N62" s="29" t="str">
        <f>IF(ISERROR(VLOOKUP(B62,[5]Disk!$E$8:$K$1000,7,0)),"",(VLOOKUP(B62,[5]Disk!$E$8:$K$1000,7,0)))</f>
        <v/>
      </c>
      <c r="O62" s="22" t="str">
        <f>IF(ISERROR(VLOOKUP(B62,[5]Disk!$E$8:$L$1000,8,0)),"",(VLOOKUP(B62,[5]Disk!$E$8:$L$1000,8,0)))</f>
        <v/>
      </c>
      <c r="P62" s="21">
        <f>IFERROR(VLOOKUP(B62,'13 YAŞ KIZ'!$B$8:$P$47,15,0)," ")</f>
        <v>74</v>
      </c>
      <c r="Q62" s="20">
        <f t="shared" si="1"/>
        <v>60</v>
      </c>
      <c r="R62" s="19">
        <f t="shared" si="2"/>
        <v>134</v>
      </c>
    </row>
    <row r="63" spans="1:20" ht="27" customHeight="1" x14ac:dyDescent="0.2">
      <c r="A63" s="32">
        <v>11</v>
      </c>
      <c r="B63" s="33" t="s">
        <v>116</v>
      </c>
      <c r="C63" s="33" t="s">
        <v>25</v>
      </c>
      <c r="D63" s="47" t="str">
        <f>IF(ISERROR(VLOOKUP(B63,'[5]80m.Eng'!$E$8:$F$1000,2,0)),"",(VLOOKUP(B63,'[5]80m.Eng'!$E$8:$H$1000,2,0)))</f>
        <v/>
      </c>
      <c r="E63" s="27" t="str">
        <f>IF(ISERROR(VLOOKUP(B63,'[5]80m.Eng'!$E$8:$G$1000,3,0)),"",(VLOOKUP(B63,'[5]80m.Eng'!$E$8:$G$1000,3,0)))</f>
        <v/>
      </c>
      <c r="F63" s="29" t="str">
        <f>IF(ISERROR(VLOOKUP(B63,[5]Cirit!$E$8:$K$1000,7,0)),"",(VLOOKUP(B63,[5]Cirit!$E$8:$K$1000,7,0)))</f>
        <v/>
      </c>
      <c r="G63" s="22" t="str">
        <f>IF(ISERROR(VLOOKUP(B63,[5]Cirit!$E$8:$L$1000,8,0)),"",(VLOOKUP(B63,[5]Cirit!$E$8:$L$1000,8,0)))</f>
        <v/>
      </c>
      <c r="H63" s="28"/>
      <c r="I63" s="27"/>
      <c r="J63" s="26" t="str">
        <f>IF(ISERROR(VLOOKUP(B63,'[5]1500m.'!$E$8:$F$1000,2,0)),"",(VLOOKUP(B63,'[5]1500m.'!$E$8:$H$1000,2,0)))</f>
        <v/>
      </c>
      <c r="K63" s="22" t="str">
        <f>IF(ISERROR(VLOOKUP(B63,'[5]1500m.'!$E$8:$G$1000,3,0)),"",(VLOOKUP(B63,'[5]1500m.'!$E$8:$G$1000,3,0)))</f>
        <v/>
      </c>
      <c r="L63" s="25" t="str">
        <f>IF(ISERROR(VLOOKUP(B63,[5]Yüksek!$E$8:$AG$1000,29,0)),"",(VLOOKUP(B63,[5]Yüksek!$E$8:$AG$1000,29,0)))</f>
        <v/>
      </c>
      <c r="M63" s="24" t="str">
        <f>IF(ISERROR(VLOOKUP(B63,[5]Yüksek!$E$8:$AH$1000,30,0)),"",(VLOOKUP(B63,[5]Yüksek!$E$8:$AH$1000,30,0)))</f>
        <v/>
      </c>
      <c r="N63" s="29" t="str">
        <f>IF(ISERROR(VLOOKUP(B63,[5]Disk!$E$8:$K$1000,7,0)),"",(VLOOKUP(B63,[5]Disk!$E$8:$K$1000,7,0)))</f>
        <v/>
      </c>
      <c r="O63" s="22" t="str">
        <f>IF(ISERROR(VLOOKUP(B63,[5]Disk!$E$8:$L$1000,8,0)),"",(VLOOKUP(B63,[5]Disk!$E$8:$L$1000,8,0)))</f>
        <v/>
      </c>
      <c r="P63" s="21">
        <f>IFERROR(VLOOKUP(B63,'13 YAŞ KIZ'!$B$8:$P$47,15,0)," ")</f>
        <v>128</v>
      </c>
      <c r="Q63" s="20">
        <f t="shared" si="1"/>
        <v>0</v>
      </c>
      <c r="R63" s="19">
        <f t="shared" si="2"/>
        <v>128</v>
      </c>
    </row>
    <row r="64" spans="1:20" ht="27" customHeight="1" x14ac:dyDescent="0.2">
      <c r="A64" s="32">
        <v>12</v>
      </c>
      <c r="B64" s="33" t="s">
        <v>120</v>
      </c>
      <c r="C64" s="33" t="s">
        <v>25</v>
      </c>
      <c r="D64" s="47" t="str">
        <f>IF(ISERROR(VLOOKUP(B64,'[5]80m.Eng'!$E$8:$F$1000,2,0)),"",(VLOOKUP(B64,'[5]80m.Eng'!$E$8:$H$1000,2,0)))</f>
        <v/>
      </c>
      <c r="E64" s="27" t="str">
        <f>IF(ISERROR(VLOOKUP(B64,'[5]80m.Eng'!$E$8:$G$1000,3,0)),"",(VLOOKUP(B64,'[5]80m.Eng'!$E$8:$G$1000,3,0)))</f>
        <v/>
      </c>
      <c r="F64" s="29">
        <f>IF(ISERROR(VLOOKUP(B64,[5]Cirit!$E$8:$K$1000,7,0)),"",(VLOOKUP(B64,[5]Cirit!$E$8:$K$1000,7,0)))</f>
        <v>1658</v>
      </c>
      <c r="G64" s="22">
        <f>IF(ISERROR(VLOOKUP(B64,[5]Cirit!$E$8:$L$1000,8,0)),"",(VLOOKUP(B64,[5]Cirit!$E$8:$L$1000,8,0)))</f>
        <v>45</v>
      </c>
      <c r="H64" s="28"/>
      <c r="I64" s="27"/>
      <c r="J64" s="26" t="str">
        <f>IF(ISERROR(VLOOKUP(B64,'[5]1500m.'!$E$8:$F$1000,2,0)),"",(VLOOKUP(B64,'[5]1500m.'!$E$8:$H$1000,2,0)))</f>
        <v/>
      </c>
      <c r="K64" s="22" t="str">
        <f>IF(ISERROR(VLOOKUP(B64,'[5]1500m.'!$E$8:$G$1000,3,0)),"",(VLOOKUP(B64,'[5]1500m.'!$E$8:$G$1000,3,0)))</f>
        <v/>
      </c>
      <c r="L64" s="25" t="str">
        <f>IF(ISERROR(VLOOKUP(B64,[5]Yüksek!$E$8:$AG$1000,29,0)),"",(VLOOKUP(B64,[5]Yüksek!$E$8:$AG$1000,29,0)))</f>
        <v/>
      </c>
      <c r="M64" s="24" t="str">
        <f>IF(ISERROR(VLOOKUP(B64,[5]Yüksek!$E$8:$AH$1000,30,0)),"",(VLOOKUP(B64,[5]Yüksek!$E$8:$AH$1000,30,0)))</f>
        <v/>
      </c>
      <c r="N64" s="29" t="str">
        <f>IF(ISERROR(VLOOKUP(B64,[5]Disk!$E$8:$K$1000,7,0)),"",(VLOOKUP(B64,[5]Disk!$E$8:$K$1000,7,0)))</f>
        <v/>
      </c>
      <c r="O64" s="22" t="str">
        <f>IF(ISERROR(VLOOKUP(B64,[5]Disk!$E$8:$L$1000,8,0)),"",(VLOOKUP(B64,[5]Disk!$E$8:$L$1000,8,0)))</f>
        <v/>
      </c>
      <c r="P64" s="21">
        <f>IFERROR(VLOOKUP(B64,'13 YAŞ KIZ'!$B$8:$P$47,15,0)," ")</f>
        <v>81</v>
      </c>
      <c r="Q64" s="20">
        <f t="shared" si="1"/>
        <v>45</v>
      </c>
      <c r="R64" s="19">
        <f t="shared" si="2"/>
        <v>126</v>
      </c>
    </row>
    <row r="65" spans="1:18" ht="27" customHeight="1" x14ac:dyDescent="0.2">
      <c r="A65" s="32">
        <v>13</v>
      </c>
      <c r="B65" s="33" t="s">
        <v>121</v>
      </c>
      <c r="C65" s="33" t="s">
        <v>25</v>
      </c>
      <c r="D65" s="47" t="str">
        <f>IF(ISERROR(VLOOKUP(B65,'[5]80m.Eng'!$E$8:$F$1000,2,0)),"",(VLOOKUP(B65,'[5]80m.Eng'!$E$8:$H$1000,2,0)))</f>
        <v/>
      </c>
      <c r="E65" s="27" t="str">
        <f>IF(ISERROR(VLOOKUP(B65,'[5]80m.Eng'!$E$8:$G$1000,3,0)),"",(VLOOKUP(B65,'[5]80m.Eng'!$E$8:$G$1000,3,0)))</f>
        <v/>
      </c>
      <c r="F65" s="29">
        <f>IF(ISERROR(VLOOKUP(B65,[5]Cirit!$E$8:$K$1000,7,0)),"",(VLOOKUP(B65,[5]Cirit!$E$8:$K$1000,7,0)))</f>
        <v>1888</v>
      </c>
      <c r="G65" s="22">
        <f>IF(ISERROR(VLOOKUP(B65,[5]Cirit!$E$8:$L$1000,8,0)),"",(VLOOKUP(B65,[5]Cirit!$E$8:$L$1000,8,0)))</f>
        <v>51</v>
      </c>
      <c r="H65" s="28"/>
      <c r="I65" s="27"/>
      <c r="J65" s="26" t="str">
        <f>IF(ISERROR(VLOOKUP(B65,'[5]1500m.'!$E$8:$F$1000,2,0)),"",(VLOOKUP(B65,'[5]1500m.'!$E$8:$H$1000,2,0)))</f>
        <v/>
      </c>
      <c r="K65" s="22" t="str">
        <f>IF(ISERROR(VLOOKUP(B65,'[5]1500m.'!$E$8:$G$1000,3,0)),"",(VLOOKUP(B65,'[5]1500m.'!$E$8:$G$1000,3,0)))</f>
        <v/>
      </c>
      <c r="L65" s="25" t="str">
        <f>IF(ISERROR(VLOOKUP(B65,[5]Yüksek!$E$8:$AG$1000,29,0)),"",(VLOOKUP(B65,[5]Yüksek!$E$8:$AG$1000,29,0)))</f>
        <v/>
      </c>
      <c r="M65" s="24" t="str">
        <f>IF(ISERROR(VLOOKUP(B65,[5]Yüksek!$E$8:$AH$1000,30,0)),"",(VLOOKUP(B65,[5]Yüksek!$E$8:$AH$1000,30,0)))</f>
        <v/>
      </c>
      <c r="N65" s="29" t="str">
        <f>IF(ISERROR(VLOOKUP(B65,[5]Disk!$E$8:$K$1000,7,0)),"",(VLOOKUP(B65,[5]Disk!$E$8:$K$1000,7,0)))</f>
        <v/>
      </c>
      <c r="O65" s="22" t="str">
        <f>IF(ISERROR(VLOOKUP(B65,[5]Disk!$E$8:$L$1000,8,0)),"",(VLOOKUP(B65,[5]Disk!$E$8:$L$1000,8,0)))</f>
        <v/>
      </c>
      <c r="P65" s="21">
        <f>IFERROR(VLOOKUP(B65,'13 YAŞ KIZ'!$B$8:$P$47,15,0)," ")</f>
        <v>69</v>
      </c>
      <c r="Q65" s="20">
        <f t="shared" si="1"/>
        <v>51</v>
      </c>
      <c r="R65" s="19">
        <f t="shared" si="2"/>
        <v>120</v>
      </c>
    </row>
    <row r="66" spans="1:18" ht="30" x14ac:dyDescent="0.2">
      <c r="A66" s="32"/>
      <c r="B66" s="33"/>
      <c r="C66" s="33"/>
      <c r="D66" s="47" t="str">
        <f>IF(ISERROR(VLOOKUP(B66,'[5]80m.Eng'!$E$8:$F$1000,2,0)),"",(VLOOKUP(B66,'[5]80m.Eng'!$E$8:$H$1000,2,0)))</f>
        <v/>
      </c>
      <c r="E66" s="27" t="str">
        <f>IF(ISERROR(VLOOKUP(B66,'[5]80m.Eng'!$E$8:$G$1000,3,0)),"",(VLOOKUP(B66,'[5]80m.Eng'!$E$8:$G$1000,3,0)))</f>
        <v/>
      </c>
      <c r="F66" s="29" t="str">
        <f>IF(ISERROR(VLOOKUP(B66,[5]Cirit!$E$8:$K$1000,7,0)),"",(VLOOKUP(B66,[5]Cirit!$E$8:$K$1000,7,0)))</f>
        <v/>
      </c>
      <c r="G66" s="22" t="str">
        <f>IF(ISERROR(VLOOKUP(B66,[5]Cirit!$E$8:$L$1000,8,0)),"",(VLOOKUP(B66,[5]Cirit!$E$8:$L$1000,8,0)))</f>
        <v/>
      </c>
      <c r="H66" s="28"/>
      <c r="I66" s="27"/>
      <c r="J66" s="26" t="str">
        <f>IF(ISERROR(VLOOKUP(B66,'[5]1500m.'!$E$8:$F$1000,2,0)),"",(VLOOKUP(B66,'[5]1500m.'!$E$8:$H$1000,2,0)))</f>
        <v/>
      </c>
      <c r="K66" s="22" t="str">
        <f>IF(ISERROR(VLOOKUP(B66,'[5]1500m.'!$E$8:$G$1000,3,0)),"",(VLOOKUP(B66,'[5]1500m.'!$E$8:$G$1000,3,0)))</f>
        <v/>
      </c>
      <c r="L66" s="25" t="str">
        <f>IF(ISERROR(VLOOKUP(B66,[5]Yüksek!$E$8:$AG$1000,29,0)),"",(VLOOKUP(B66,[5]Yüksek!$E$8:$AG$1000,29,0)))</f>
        <v/>
      </c>
      <c r="M66" s="24" t="str">
        <f>IF(ISERROR(VLOOKUP(B66,[5]Yüksek!$E$8:$AH$1000,30,0)),"",(VLOOKUP(B66,[5]Yüksek!$E$8:$AH$1000,30,0)))</f>
        <v/>
      </c>
      <c r="N66" s="29" t="str">
        <f>IF(ISERROR(VLOOKUP(B42,[5]Disk!$F$8:$K$1000,6,0)),"",(VLOOKUP(B42,[5]Disk!$F$8:$K$1000,6,0)))</f>
        <v/>
      </c>
      <c r="O66" s="22" t="str">
        <f>IF(ISERROR(VLOOKUP(B42,[5]Disk!$F$8:$L$1000,7,0)),"",(VLOOKUP(B42,[5]Disk!$F$8:$L$1000,7,0)))</f>
        <v/>
      </c>
      <c r="P66" s="21" t="str">
        <f>IFERROR(VLOOKUP(B66,'13 YAŞ KIZ'!$B$8:$P$47,14,0)," ")</f>
        <v xml:space="preserve"> </v>
      </c>
      <c r="Q66" s="20">
        <f t="shared" si="1"/>
        <v>0</v>
      </c>
      <c r="R66" s="19">
        <f t="shared" si="2"/>
        <v>0</v>
      </c>
    </row>
    <row r="67" spans="1:18" ht="30" x14ac:dyDescent="0.2">
      <c r="A67" s="32"/>
      <c r="B67" s="33"/>
      <c r="C67" s="33"/>
      <c r="D67" s="47" t="str">
        <f>IF(ISERROR(VLOOKUP(B67,'[5]80m.Eng'!$E$8:$F$1000,2,0)),"",(VLOOKUP(B67,'[5]80m.Eng'!$E$8:$H$1000,2,0)))</f>
        <v/>
      </c>
      <c r="E67" s="27" t="str">
        <f>IF(ISERROR(VLOOKUP(B67,'[5]80m.Eng'!$E$8:$G$1000,3,0)),"",(VLOOKUP(B67,'[5]80m.Eng'!$E$8:$G$1000,3,0)))</f>
        <v/>
      </c>
      <c r="F67" s="29" t="str">
        <f>IF(ISERROR(VLOOKUP(B67,[5]Cirit!$E$8:$K$1000,7,0)),"",(VLOOKUP(B67,[5]Cirit!$E$8:$K$1000,7,0)))</f>
        <v/>
      </c>
      <c r="G67" s="22" t="str">
        <f>IF(ISERROR(VLOOKUP(B67,[5]Cirit!$E$8:$L$1000,8,0)),"",(VLOOKUP(B67,[5]Cirit!$E$8:$L$1000,8,0)))</f>
        <v/>
      </c>
      <c r="H67" s="28"/>
      <c r="I67" s="27"/>
      <c r="J67" s="26" t="str">
        <f>IF(ISERROR(VLOOKUP(B67,'[5]1500m.'!$E$8:$F$1000,2,0)),"",(VLOOKUP(B67,'[5]1500m.'!$E$8:$H$1000,2,0)))</f>
        <v/>
      </c>
      <c r="K67" s="22" t="str">
        <f>IF(ISERROR(VLOOKUP(B67,'[5]1500m.'!$E$8:$G$1000,3,0)),"",(VLOOKUP(B67,'[5]1500m.'!$E$8:$G$1000,3,0)))</f>
        <v/>
      </c>
      <c r="L67" s="25" t="str">
        <f>IF(ISERROR(VLOOKUP(B67,[5]Yüksek!$E$8:$AG$1000,29,0)),"",(VLOOKUP(B67,[5]Yüksek!$E$8:$AG$1000,29,0)))</f>
        <v/>
      </c>
      <c r="M67" s="24" t="str">
        <f>IF(ISERROR(VLOOKUP(B67,[5]Yüksek!$E$8:$AH$1000,30,0)),"",(VLOOKUP(B67,[5]Yüksek!$E$8:$AH$1000,30,0)))</f>
        <v/>
      </c>
      <c r="N67" s="29" t="str">
        <f>IF(ISERROR(VLOOKUP(B43,[5]Disk!$F$8:$K$1000,6,0)),"",(VLOOKUP(B43,[5]Disk!$F$8:$K$1000,6,0)))</f>
        <v/>
      </c>
      <c r="O67" s="22" t="str">
        <f>IF(ISERROR(VLOOKUP(B43,[5]Disk!$F$8:$L$1000,7,0)),"",(VLOOKUP(B43,[5]Disk!$F$8:$L$1000,7,0)))</f>
        <v/>
      </c>
      <c r="P67" s="21" t="str">
        <f>IFERROR(VLOOKUP(B67,'13 YAŞ KIZ'!$B$8:$P$47,14,0)," ")</f>
        <v xml:space="preserve"> </v>
      </c>
      <c r="Q67" s="20">
        <f t="shared" si="1"/>
        <v>0</v>
      </c>
      <c r="R67" s="19">
        <f t="shared" si="2"/>
        <v>0</v>
      </c>
    </row>
    <row r="68" spans="1:18" ht="30" x14ac:dyDescent="0.2">
      <c r="A68" s="32"/>
      <c r="B68" s="33"/>
      <c r="C68" s="33"/>
      <c r="D68" s="47" t="str">
        <f>IF(ISERROR(VLOOKUP(B68,'[5]80m.Eng'!$E$8:$F$1000,2,0)),"",(VLOOKUP(B68,'[5]80m.Eng'!$E$8:$H$1000,2,0)))</f>
        <v/>
      </c>
      <c r="E68" s="27" t="str">
        <f>IF(ISERROR(VLOOKUP(B68,'[5]80m.Eng'!$E$8:$G$1000,3,0)),"",(VLOOKUP(B68,'[5]80m.Eng'!$E$8:$G$1000,3,0)))</f>
        <v/>
      </c>
      <c r="F68" s="29" t="str">
        <f>IF(ISERROR(VLOOKUP(B68,[5]Cirit!$E$8:$K$1000,7,0)),"",(VLOOKUP(B68,[5]Cirit!$E$8:$K$1000,7,0)))</f>
        <v/>
      </c>
      <c r="G68" s="22" t="str">
        <f>IF(ISERROR(VLOOKUP(B68,[5]Cirit!$E$8:$L$1000,8,0)),"",(VLOOKUP(B68,[5]Cirit!$E$8:$L$1000,8,0)))</f>
        <v/>
      </c>
      <c r="H68" s="28"/>
      <c r="I68" s="27"/>
      <c r="J68" s="26" t="str">
        <f>IF(ISERROR(VLOOKUP(B68,'[5]1500m.'!$E$8:$F$1000,2,0)),"",(VLOOKUP(B68,'[5]1500m.'!$E$8:$H$1000,2,0)))</f>
        <v/>
      </c>
      <c r="K68" s="22" t="str">
        <f>IF(ISERROR(VLOOKUP(B68,'[5]1500m.'!$E$8:$G$1000,3,0)),"",(VLOOKUP(B68,'[5]1500m.'!$E$8:$G$1000,3,0)))</f>
        <v/>
      </c>
      <c r="L68" s="25" t="str">
        <f>IF(ISERROR(VLOOKUP(B68,[5]Yüksek!$E$8:$AG$1000,29,0)),"",(VLOOKUP(B68,[5]Yüksek!$E$8:$AG$1000,29,0)))</f>
        <v/>
      </c>
      <c r="M68" s="24" t="str">
        <f>IF(ISERROR(VLOOKUP(B68,[5]Yüksek!$E$8:$AH$1000,30,0)),"",(VLOOKUP(B68,[5]Yüksek!$E$8:$AH$1000,30,0)))</f>
        <v/>
      </c>
      <c r="N68" s="29" t="str">
        <f>IF(ISERROR(VLOOKUP(B44,[5]Disk!$F$8:$K$1000,6,0)),"",(VLOOKUP(B44,[5]Disk!$F$8:$K$1000,6,0)))</f>
        <v/>
      </c>
      <c r="O68" s="22" t="str">
        <f>IF(ISERROR(VLOOKUP(B44,[5]Disk!$F$8:$L$1000,7,0)),"",(VLOOKUP(B44,[5]Disk!$F$8:$L$1000,7,0)))</f>
        <v/>
      </c>
      <c r="P68" s="21" t="str">
        <f>IFERROR(VLOOKUP(B68,'13 YAŞ KIZ'!$B$8:$P$47,14,0)," ")</f>
        <v xml:space="preserve"> </v>
      </c>
      <c r="Q68" s="20">
        <f t="shared" si="1"/>
        <v>0</v>
      </c>
      <c r="R68" s="19">
        <f t="shared" si="2"/>
        <v>0</v>
      </c>
    </row>
    <row r="69" spans="1:18" ht="30" x14ac:dyDescent="0.2">
      <c r="A69" s="32"/>
      <c r="B69" s="33"/>
      <c r="C69" s="33"/>
      <c r="D69" s="47" t="str">
        <f>IF(ISERROR(VLOOKUP(B69,'[5]80m.Eng'!$E$8:$F$1000,2,0)),"",(VLOOKUP(B69,'[5]80m.Eng'!$E$8:$H$1000,2,0)))</f>
        <v/>
      </c>
      <c r="E69" s="27" t="str">
        <f>IF(ISERROR(VLOOKUP(B69,'[5]80m.Eng'!$E$8:$G$1000,3,0)),"",(VLOOKUP(B69,'[5]80m.Eng'!$E$8:$G$1000,3,0)))</f>
        <v/>
      </c>
      <c r="F69" s="29" t="str">
        <f>IF(ISERROR(VLOOKUP(B69,[5]Cirit!$E$8:$K$1000,7,0)),"",(VLOOKUP(B69,[5]Cirit!$E$8:$K$1000,7,0)))</f>
        <v/>
      </c>
      <c r="G69" s="22" t="str">
        <f>IF(ISERROR(VLOOKUP(B69,[5]Cirit!$E$8:$L$1000,8,0)),"",(VLOOKUP(B69,[5]Cirit!$E$8:$L$1000,8,0)))</f>
        <v/>
      </c>
      <c r="H69" s="28"/>
      <c r="I69" s="27"/>
      <c r="J69" s="26" t="str">
        <f>IF(ISERROR(VLOOKUP(B69,'[5]1500m.'!$E$8:$F$1000,2,0)),"",(VLOOKUP(B69,'[5]1500m.'!$E$8:$H$1000,2,0)))</f>
        <v/>
      </c>
      <c r="K69" s="22" t="str">
        <f>IF(ISERROR(VLOOKUP(B69,'[5]1500m.'!$E$8:$G$1000,3,0)),"",(VLOOKUP(B69,'[5]1500m.'!$E$8:$G$1000,3,0)))</f>
        <v/>
      </c>
      <c r="L69" s="25" t="str">
        <f>IF(ISERROR(VLOOKUP(B69,[5]Yüksek!$E$8:$AG$1000,29,0)),"",(VLOOKUP(B69,[5]Yüksek!$E$8:$AG$1000,29,0)))</f>
        <v/>
      </c>
      <c r="M69" s="24" t="str">
        <f>IF(ISERROR(VLOOKUP(B69,[5]Yüksek!$E$8:$AH$1000,30,0)),"",(VLOOKUP(B69,[5]Yüksek!$E$8:$AH$1000,30,0)))</f>
        <v/>
      </c>
      <c r="N69" s="29" t="str">
        <f>IF(ISERROR(VLOOKUP(B45,[5]Disk!$F$8:$K$1000,6,0)),"",(VLOOKUP(B45,[5]Disk!$F$8:$K$1000,6,0)))</f>
        <v/>
      </c>
      <c r="O69" s="22" t="str">
        <f>IF(ISERROR(VLOOKUP(B45,[5]Disk!$F$8:$L$1000,7,0)),"",(VLOOKUP(B45,[5]Disk!$F$8:$L$1000,7,0)))</f>
        <v/>
      </c>
      <c r="P69" s="21" t="str">
        <f>IFERROR(VLOOKUP(B69,'13 YAŞ KIZ'!$B$8:$P$47,14,0)," ")</f>
        <v xml:space="preserve"> </v>
      </c>
      <c r="Q69" s="20">
        <f t="shared" si="1"/>
        <v>0</v>
      </c>
      <c r="R69" s="19">
        <f t="shared" si="2"/>
        <v>0</v>
      </c>
    </row>
    <row r="70" spans="1:18" ht="30" x14ac:dyDescent="0.2">
      <c r="A70" s="32"/>
      <c r="B70" s="33"/>
      <c r="C70" s="33"/>
      <c r="D70" s="47" t="str">
        <f>IF(ISERROR(VLOOKUP(B70,'[5]80m.Eng'!$E$8:$F$1000,2,0)),"",(VLOOKUP(B70,'[5]80m.Eng'!$E$8:$H$1000,2,0)))</f>
        <v/>
      </c>
      <c r="E70" s="27" t="str">
        <f>IF(ISERROR(VLOOKUP(B70,'[5]80m.Eng'!$E$8:$G$1000,3,0)),"",(VLOOKUP(B70,'[5]80m.Eng'!$E$8:$G$1000,3,0)))</f>
        <v/>
      </c>
      <c r="F70" s="29" t="str">
        <f>IF(ISERROR(VLOOKUP(B70,[5]Cirit!$E$8:$K$1000,7,0)),"",(VLOOKUP(B70,[5]Cirit!$E$8:$K$1000,7,0)))</f>
        <v/>
      </c>
      <c r="G70" s="22" t="str">
        <f>IF(ISERROR(VLOOKUP(B70,[5]Cirit!$E$8:$L$1000,8,0)),"",(VLOOKUP(B70,[5]Cirit!$E$8:$L$1000,8,0)))</f>
        <v/>
      </c>
      <c r="H70" s="28"/>
      <c r="I70" s="27"/>
      <c r="J70" s="26" t="str">
        <f>IF(ISERROR(VLOOKUP(B70,'[5]1500m.'!$E$8:$F$1000,2,0)),"",(VLOOKUP(B70,'[5]1500m.'!$E$8:$H$1000,2,0)))</f>
        <v/>
      </c>
      <c r="K70" s="22" t="str">
        <f>IF(ISERROR(VLOOKUP(B70,'[5]1500m.'!$E$8:$G$1000,3,0)),"",(VLOOKUP(B70,'[5]1500m.'!$E$8:$G$1000,3,0)))</f>
        <v/>
      </c>
      <c r="L70" s="25" t="str">
        <f>IF(ISERROR(VLOOKUP(B70,[5]Yüksek!$E$8:$AG$1000,29,0)),"",(VLOOKUP(B70,[5]Yüksek!$E$8:$AG$1000,29,0)))</f>
        <v/>
      </c>
      <c r="M70" s="24" t="str">
        <f>IF(ISERROR(VLOOKUP(B70,[5]Yüksek!$E$8:$AH$1000,30,0)),"",(VLOOKUP(B70,[5]Yüksek!$E$8:$AH$1000,30,0)))</f>
        <v/>
      </c>
      <c r="N70" s="29" t="str">
        <f>IF(ISERROR(VLOOKUP(B46,[5]Disk!$F$8:$K$1000,6,0)),"",(VLOOKUP(B46,[5]Disk!$F$8:$K$1000,6,0)))</f>
        <v/>
      </c>
      <c r="O70" s="22" t="str">
        <f>IF(ISERROR(VLOOKUP(B46,[5]Disk!$F$8:$L$1000,7,0)),"",(VLOOKUP(B46,[5]Disk!$F$8:$L$1000,7,0)))</f>
        <v/>
      </c>
      <c r="P70" s="21" t="str">
        <f>IFERROR(VLOOKUP(B70,'13 YAŞ KIZ'!$B$8:$P$47,14,0)," ")</f>
        <v xml:space="preserve"> </v>
      </c>
      <c r="Q70" s="20">
        <f t="shared" si="1"/>
        <v>0</v>
      </c>
      <c r="R70" s="19">
        <f t="shared" si="2"/>
        <v>0</v>
      </c>
    </row>
    <row r="71" spans="1:18" ht="30" x14ac:dyDescent="0.2">
      <c r="A71" s="32"/>
      <c r="B71" s="33"/>
      <c r="C71" s="33"/>
      <c r="D71" s="47" t="str">
        <f>IF(ISERROR(VLOOKUP(B71,'[5]80m.Eng'!$E$8:$F$1000,2,0)),"",(VLOOKUP(B71,'[5]80m.Eng'!$E$8:$H$1000,2,0)))</f>
        <v/>
      </c>
      <c r="E71" s="27" t="str">
        <f>IF(ISERROR(VLOOKUP(B71,'[5]80m.Eng'!$E$8:$G$1000,3,0)),"",(VLOOKUP(B71,'[5]80m.Eng'!$E$8:$G$1000,3,0)))</f>
        <v/>
      </c>
      <c r="F71" s="29" t="str">
        <f>IF(ISERROR(VLOOKUP(B71,[5]Cirit!$E$8:$K$1000,7,0)),"",(VLOOKUP(B71,[5]Cirit!$E$8:$K$1000,7,0)))</f>
        <v/>
      </c>
      <c r="G71" s="22" t="str">
        <f>IF(ISERROR(VLOOKUP(B71,[5]Cirit!$E$8:$L$1000,8,0)),"",(VLOOKUP(B71,[5]Cirit!$E$8:$L$1000,8,0)))</f>
        <v/>
      </c>
      <c r="H71" s="28"/>
      <c r="I71" s="27"/>
      <c r="J71" s="26" t="str">
        <f>IF(ISERROR(VLOOKUP(B71,'[5]1500m.'!$E$8:$F$1000,2,0)),"",(VLOOKUP(B71,'[5]1500m.'!$E$8:$H$1000,2,0)))</f>
        <v/>
      </c>
      <c r="K71" s="22" t="str">
        <f>IF(ISERROR(VLOOKUP(B71,'[5]1500m.'!$E$8:$G$1000,3,0)),"",(VLOOKUP(B71,'[5]1500m.'!$E$8:$G$1000,3,0)))</f>
        <v/>
      </c>
      <c r="L71" s="25" t="str">
        <f>IF(ISERROR(VLOOKUP(B71,[5]Yüksek!$E$8:$AG$1000,29,0)),"",(VLOOKUP(B71,[5]Yüksek!$E$8:$AG$1000,29,0)))</f>
        <v/>
      </c>
      <c r="M71" s="24" t="str">
        <f>IF(ISERROR(VLOOKUP(B71,[5]Yüksek!$E$8:$AH$1000,30,0)),"",(VLOOKUP(B71,[5]Yüksek!$E$8:$AH$1000,30,0)))</f>
        <v/>
      </c>
      <c r="N71" s="29" t="str">
        <f>IF(ISERROR(VLOOKUP(B47,[5]Disk!$F$8:$K$1000,6,0)),"",(VLOOKUP(B47,[5]Disk!$F$8:$K$1000,6,0)))</f>
        <v/>
      </c>
      <c r="O71" s="22" t="str">
        <f>IF(ISERROR(VLOOKUP(B47,[5]Disk!$F$8:$L$1000,7,0)),"",(VLOOKUP(B47,[5]Disk!$F$8:$L$1000,7,0)))</f>
        <v/>
      </c>
      <c r="P71" s="21" t="str">
        <f>IFERROR(VLOOKUP(B71,'13 YAŞ KIZ'!$B$8:$P$47,14,0)," ")</f>
        <v xml:space="preserve"> </v>
      </c>
      <c r="Q71" s="20">
        <f t="shared" si="1"/>
        <v>0</v>
      </c>
      <c r="R71" s="19">
        <f t="shared" si="2"/>
        <v>0</v>
      </c>
    </row>
  </sheetData>
  <autoFilter ref="B6:P47" xr:uid="{00000000-0009-0000-0000-000010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49:T4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1:Q52"/>
    <mergeCell ref="R51:R52"/>
    <mergeCell ref="A50:T50"/>
    <mergeCell ref="A51:A52"/>
    <mergeCell ref="B51:B52"/>
    <mergeCell ref="D51:E51"/>
    <mergeCell ref="F51:G51"/>
    <mergeCell ref="H51:I51"/>
    <mergeCell ref="J51:K51"/>
    <mergeCell ref="L51:M51"/>
    <mergeCell ref="N51:O51"/>
    <mergeCell ref="P51:P52"/>
  </mergeCells>
  <conditionalFormatting sqref="D53:D71">
    <cfRule type="cellIs" dxfId="14" priority="3" operator="between">
      <formula>1300</formula>
      <formula>1744</formula>
    </cfRule>
  </conditionalFormatting>
  <conditionalFormatting sqref="B47:C47 B8:B46">
    <cfRule type="duplicateValues" dxfId="13" priority="2"/>
  </conditionalFormatting>
  <conditionalFormatting sqref="B8:B40">
    <cfRule type="duplicateValues" dxfId="12" priority="1"/>
  </conditionalFormatting>
  <conditionalFormatting sqref="B53:B71">
    <cfRule type="duplicateValues" dxfId="11" priority="4"/>
  </conditionalFormatting>
  <conditionalFormatting sqref="R53:R65">
    <cfRule type="duplicateValues" dxfId="10" priority="5"/>
  </conditionalFormatting>
  <hyperlinks>
    <hyperlink ref="A3:T3" location="'YARIŞMA PROGRAMI'!A1" display="GENEL PUAN TABLOSU" xr:uid="{BCD10A13-CC40-45C9-9A20-734AC7526698}"/>
    <hyperlink ref="A49:T49" location="'YARIŞMA PROGRAMI'!A1" display="GENEL PUAN TABLOSU" xr:uid="{41DB6A15-EC7F-410B-9AB2-58133F5A8A71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739A-4A66-4E91-9EF3-EE0C61114A46}">
  <sheetPr codeName="Sayfa15" filterMode="1">
    <tabColor rgb="FF00B0F0"/>
    <pageSetUpPr fitToPage="1"/>
  </sheetPr>
  <dimension ref="A1:V111"/>
  <sheetViews>
    <sheetView view="pageBreakPreview" topLeftCell="A12" zoomScale="55" zoomScaleSheetLayoutView="55" workbookViewId="0">
      <selection activeCell="A57" sqref="A57"/>
    </sheetView>
  </sheetViews>
  <sheetFormatPr defaultRowHeight="12.75" x14ac:dyDescent="0.2"/>
  <cols>
    <col min="1" max="1" width="9.140625" style="17"/>
    <col min="2" max="2" width="50.85546875" style="17" bestFit="1" customWidth="1"/>
    <col min="3" max="3" width="35.5703125" style="17" customWidth="1"/>
    <col min="4" max="4" width="12.7109375" style="18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('[6]YARIŞMA BİLGİLERİ'!A2)</f>
        <v>Türkiye Atletizm Federasyonu
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'[6]YARIŞMA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'[6]YARIŞMA BİLGİLERİ'!F21</f>
        <v>2009 Doğumlu Erkekler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2" ht="23.25" customHeight="1" x14ac:dyDescent="0.2">
      <c r="A5" s="56"/>
      <c r="B5" s="56"/>
      <c r="C5" s="56"/>
      <c r="D5" s="57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3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27.75" customHeight="1" x14ac:dyDescent="0.2">
      <c r="A8" s="31">
        <v>1</v>
      </c>
      <c r="B8" s="30" t="s">
        <v>127</v>
      </c>
      <c r="C8" s="30" t="s">
        <v>25</v>
      </c>
      <c r="D8" s="61">
        <f>IF(ISERROR(VLOOKUP(B8,'[6]60m.'!$D$8:$F$1000,3,0)),"",(VLOOKUP(B8,'[6]60m.'!$D$8:$H$1000,3,0)))</f>
        <v>852</v>
      </c>
      <c r="E8" s="27">
        <f>IF(ISERROR(VLOOKUP(B8,'[6]60m.'!$D$8:$G$1000,4,0)),"",(VLOOKUP(B8,'[6]60m.'!$D$8:$G$1000,4,0)))</f>
        <v>75</v>
      </c>
      <c r="F8" s="53">
        <f>IF(ISERROR(VLOOKUP(B8,[6]Uzun!$E$8:$K$1000,7,0)),"",(VLOOKUP(B8,[6]Uzun!$E$8:$K$1000,7,0)))</f>
        <v>468</v>
      </c>
      <c r="G8" s="22">
        <f>IF(ISERROR(VLOOKUP(B8,[6]Uzun!$E$8:$L$1000,8,0)),"",(VLOOKUP(B8,[6]Uzun!$E$8:$L$1000,8,0)))</f>
        <v>57</v>
      </c>
      <c r="H8" s="28">
        <f>IF(ISERROR(VLOOKUP(B8,[6]Gülle!$E$8:$K$1000,7,0)),"",(VLOOKUP(B8,[6]Gülle!$E$8:$K$1000,7,0)))</f>
        <v>740</v>
      </c>
      <c r="I8" s="27">
        <f>IF(ISERROR(VLOOKUP(B8,[6]Gülle!$E$8:$L$1000,8,0)),"",(VLOOKUP(B8,[6]Gülle!$E$8:$L$1000,8,0)))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IF(ISERROR(VLOOKUP(B8,'[6]800m.'!$D$8:$F$986,3,0)),"",(VLOOKUP(B8,'[6]800m.'!$D$8:$H$986,3,0)))</f>
        <v/>
      </c>
      <c r="M8" s="50" t="str">
        <f>IF(ISERROR(VLOOKUP(B8,'[6]800m.'!$D$8:$G$986,4,0)),"",(VLOOKUP(B8,'[6]800m.'!$D$8:$G$986,4,0)))</f>
        <v/>
      </c>
      <c r="N8" s="62" t="str">
        <f>IF(ISERROR(VLOOKUP(B8,'[6]80m.'!$D$8:$F$1000,3,0)),"",(VLOOKUP(B8,'[6]80m.'!$D$8:$H$1000,3,0)))</f>
        <v/>
      </c>
      <c r="O8" s="22" t="str">
        <f>IF(ISERROR(VLOOKUP(B8,'[6]80m.'!$D$8:$G$1000,4,0)),"",(VLOOKUP(B8,'[6]80m.'!$D$8:$G$1000,4,0)))</f>
        <v/>
      </c>
      <c r="P8" s="48">
        <f t="shared" ref="P8:P56" si="0">SUM(E8,G8,I8,M8,,O8,K8)</f>
        <v>175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128</v>
      </c>
      <c r="C9" s="30" t="s">
        <v>52</v>
      </c>
      <c r="D9" s="61">
        <f>IF(ISERROR(VLOOKUP(B9,'[6]60m.'!$D$8:$F$1000,3,0)),"",(VLOOKUP(B9,'[6]60m.'!$D$8:$H$1000,3,0)))</f>
        <v>838</v>
      </c>
      <c r="E9" s="27">
        <f>IF(ISERROR(VLOOKUP(B9,'[6]60m.'!$D$8:$G$1000,4,0)),"",(VLOOKUP(B9,'[6]60m.'!$D$8:$G$1000,4,0)))</f>
        <v>78</v>
      </c>
      <c r="F9" s="53">
        <f>IF(ISERROR(VLOOKUP(B9,[6]Uzun!$E$8:$K$1000,7,0)),"",(VLOOKUP(B9,[6]Uzun!$E$8:$K$1000,7,0)))</f>
        <v>420</v>
      </c>
      <c r="G9" s="22">
        <f>IF(ISERROR(VLOOKUP(B9,[6]Uzun!$E$8:$L$1000,8,0)),"",(VLOOKUP(B9,[6]Uzun!$E$8:$L$1000,8,0)))</f>
        <v>45</v>
      </c>
      <c r="H9" s="28">
        <f>IF(ISERROR(VLOOKUP(B9,[6]Gülle!$E$8:$K$1000,7,0)),"",(VLOOKUP(B9,[6]Gülle!$E$8:$K$1000,7,0)))</f>
        <v>748</v>
      </c>
      <c r="I9" s="27">
        <f>IF(ISERROR(VLOOKUP(B9,[6]Gülle!$E$8:$L$1000,8,0)),"",(VLOOKUP(B9,[6]Gülle!$E$8:$L$1000,8,0)))</f>
        <v>43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IF(ISERROR(VLOOKUP(B9,'[6]800m.'!$D$8:$F$986,3,0)),"",(VLOOKUP(B9,'[6]800m.'!$D$8:$H$986,3,0)))</f>
        <v/>
      </c>
      <c r="M9" s="50" t="str">
        <f>IF(ISERROR(VLOOKUP(B9,'[6]800m.'!$D$8:$G$986,4,0)),"",(VLOOKUP(B9,'[6]800m.'!$D$8:$G$986,4,0)))</f>
        <v/>
      </c>
      <c r="N9" s="62" t="str">
        <f>IF(ISERROR(VLOOKUP(B9,'[6]80m.'!$D$8:$F$1000,3,0)),"",(VLOOKUP(B9,'[6]80m.'!$D$8:$H$1000,3,0)))</f>
        <v/>
      </c>
      <c r="O9" s="22" t="str">
        <f>IF(ISERROR(VLOOKUP(B9,'[6]80m.'!$D$8:$G$1000,4,0)),"",(VLOOKUP(B9,'[6]80m.'!$D$8:$G$1000,4,0)))</f>
        <v/>
      </c>
      <c r="P9" s="48">
        <f t="shared" si="0"/>
        <v>166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129</v>
      </c>
      <c r="C10" s="30" t="s">
        <v>48</v>
      </c>
      <c r="D10" s="61">
        <f>IF(ISERROR(VLOOKUP(B10,'[6]60m.'!$D$8:$F$1000,3,0)),"",(VLOOKUP(B10,'[6]60m.'!$D$8:$H$1000,3,0)))</f>
        <v>834</v>
      </c>
      <c r="E10" s="27">
        <f>IF(ISERROR(VLOOKUP(B10,'[6]60m.'!$D$8:$G$1000,4,0)),"",(VLOOKUP(B10,'[6]60m.'!$D$8:$G$1000,4,0)))</f>
        <v>79</v>
      </c>
      <c r="F10" s="53">
        <f>IF(ISERROR(VLOOKUP(B10,[6]Uzun!$E$8:$K$1000,7,0)),"",(VLOOKUP(B10,[6]Uzun!$E$8:$K$1000,7,0)))</f>
        <v>405</v>
      </c>
      <c r="G10" s="22">
        <f>IF(ISERROR(VLOOKUP(B10,[6]Uzun!$E$8:$L$1000,8,0)),"",(VLOOKUP(B10,[6]Uzun!$E$8:$L$1000,8,0)))</f>
        <v>41</v>
      </c>
      <c r="H10" s="28">
        <f>IF(ISERROR(VLOOKUP(B10,[6]Gülle!$E$8:$K$1000,7,0)),"",(VLOOKUP(B10,[6]Gülle!$E$8:$K$1000,7,0)))</f>
        <v>640</v>
      </c>
      <c r="I10" s="27">
        <f>IF(ISERROR(VLOOKUP(B10,[6]Gülle!$E$8:$L$1000,8,0)),"",(VLOOKUP(B10,[6]Gülle!$E$8:$L$1000,8,0)))</f>
        <v>36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IF(ISERROR(VLOOKUP(B10,'[6]800m.'!$D$8:$F$986,3,0)),"",(VLOOKUP(B10,'[6]800m.'!$D$8:$H$986,3,0)))</f>
        <v/>
      </c>
      <c r="M10" s="50" t="str">
        <f>IF(ISERROR(VLOOKUP(B10,'[6]800m.'!$D$8:$G$986,4,0)),"",(VLOOKUP(B10,'[6]800m.'!$D$8:$G$986,4,0)))</f>
        <v/>
      </c>
      <c r="N10" s="62" t="str">
        <f>IF(ISERROR(VLOOKUP(B10,'[6]80m.'!$D$8:$F$1000,3,0)),"",(VLOOKUP(B10,'[6]80m.'!$D$8:$H$1000,3,0)))</f>
        <v/>
      </c>
      <c r="O10" s="22" t="str">
        <f>IF(ISERROR(VLOOKUP(B10,'[6]80m.'!$D$8:$G$1000,4,0)),"",(VLOOKUP(B10,'[6]80m.'!$D$8:$G$1000,4,0)))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30" t="s">
        <v>130</v>
      </c>
      <c r="C11" s="30" t="s">
        <v>43</v>
      </c>
      <c r="D11" s="61">
        <f>IF(ISERROR(VLOOKUP(B11,'[6]60m.'!$D$8:$F$1000,3,0)),"",(VLOOKUP(B11,'[6]60m.'!$D$8:$H$1000,3,0)))</f>
        <v>899</v>
      </c>
      <c r="E11" s="27">
        <f>IF(ISERROR(VLOOKUP(B11,'[6]60m.'!$D$8:$G$1000,4,0)),"",(VLOOKUP(B11,'[6]60m.'!$D$8:$G$1000,4,0)))</f>
        <v>66</v>
      </c>
      <c r="F11" s="53">
        <f>IF(ISERROR(VLOOKUP(B11,[6]Uzun!$E$8:$K$1000,7,0)),"",(VLOOKUP(B11,[6]Uzun!$E$8:$K$1000,7,0)))</f>
        <v>441</v>
      </c>
      <c r="G11" s="22">
        <f>IF(ISERROR(VLOOKUP(B11,[6]Uzun!$E$8:$L$1000,8,0)),"",(VLOOKUP(B11,[6]Uzun!$E$8:$L$1000,8,0)))</f>
        <v>50</v>
      </c>
      <c r="H11" s="28">
        <f>IF(ISERROR(VLOOKUP(B11,[6]Gülle!$E$8:$K$1000,7,0)),"",(VLOOKUP(B11,[6]Gülle!$E$8:$K$1000,7,0)))</f>
        <v>514</v>
      </c>
      <c r="I11" s="27">
        <f>IF(ISERROR(VLOOKUP(B11,[6]Gülle!$E$8:$L$1000,8,0)),"",(VLOOKUP(B11,[6]Gülle!$E$8:$L$1000,8,0)))</f>
        <v>27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IF(ISERROR(VLOOKUP(B11,'[6]800m.'!$D$8:$F$986,3,0)),"",(VLOOKUP(B11,'[6]800m.'!$D$8:$H$986,3,0)))</f>
        <v/>
      </c>
      <c r="M11" s="50" t="str">
        <f>IF(ISERROR(VLOOKUP(B11,'[6]800m.'!$D$8:$G$986,4,0)),"",(VLOOKUP(B11,'[6]800m.'!$D$8:$G$986,4,0)))</f>
        <v/>
      </c>
      <c r="N11" s="62" t="str">
        <f>IF(ISERROR(VLOOKUP(B11,'[6]80m.'!$D$8:$F$1000,3,0)),"",(VLOOKUP(B11,'[6]80m.'!$D$8:$H$1000,3,0)))</f>
        <v/>
      </c>
      <c r="O11" s="22" t="str">
        <f>IF(ISERROR(VLOOKUP(B11,'[6]80m.'!$D$8:$G$1000,4,0)),"",(VLOOKUP(B11,'[6]80m.'!$D$8:$G$1000,4,0)))</f>
        <v/>
      </c>
      <c r="P11" s="48">
        <f t="shared" si="0"/>
        <v>143</v>
      </c>
      <c r="Q11" s="54"/>
      <c r="R11" s="45"/>
      <c r="S11" s="45"/>
      <c r="T11" s="45"/>
      <c r="U11" s="45"/>
      <c r="V11" s="45"/>
    </row>
    <row r="12" spans="1:22" ht="27.75" customHeight="1" x14ac:dyDescent="0.2">
      <c r="A12" s="31">
        <v>2</v>
      </c>
      <c r="B12" s="30" t="s">
        <v>131</v>
      </c>
      <c r="C12" s="30" t="s">
        <v>25</v>
      </c>
      <c r="D12" s="61">
        <f>IF(ISERROR(VLOOKUP(B12,'[6]60m.'!$D$8:$F$1000,3,0)),"",(VLOOKUP(B12,'[6]60m.'!$D$8:$H$1000,3,0)))</f>
        <v>900</v>
      </c>
      <c r="E12" s="27">
        <f>IF(ISERROR(VLOOKUP(B12,'[6]60m.'!$D$8:$G$1000,4,0)),"",(VLOOKUP(B12,'[6]60m.'!$D$8:$G$1000,4,0)))</f>
        <v>66</v>
      </c>
      <c r="F12" s="53">
        <f>IF(ISERROR(VLOOKUP(B12,[6]Uzun!$E$8:$K$1000,7,0)),"",(VLOOKUP(B12,[6]Uzun!$E$8:$K$1000,7,0)))</f>
        <v>420</v>
      </c>
      <c r="G12" s="22">
        <f>IF(ISERROR(VLOOKUP(B12,[6]Uzun!$E$8:$L$1000,8,0)),"",(VLOOKUP(B12,[6]Uzun!$E$8:$L$1000,8,0)))</f>
        <v>45</v>
      </c>
      <c r="H12" s="28" t="str">
        <f>IF(ISERROR(VLOOKUP(B12,[6]Gülle!$E$8:$K$1000,7,0)),"",(VLOOKUP(B12,[6]Gülle!$E$8:$K$1000,7,0)))</f>
        <v>DNS</v>
      </c>
      <c r="I12" s="27">
        <f>IF(ISERROR(VLOOKUP(B12,[6]Gülle!$E$8:$L$1000,8,0)),"",(VLOOKUP(B12,[6]Gülle!$E$8:$L$1000,8,0)))</f>
        <v>0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IF(ISERROR(VLOOKUP(B12,'[6]800m.'!$D$8:$F$986,3,0)),"",(VLOOKUP(B12,'[6]800m.'!$D$8:$H$986,3,0)))</f>
        <v/>
      </c>
      <c r="M12" s="50" t="str">
        <f>IF(ISERROR(VLOOKUP(B12,'[6]800m.'!$D$8:$G$986,4,0)),"",(VLOOKUP(B12,'[6]800m.'!$D$8:$G$986,4,0)))</f>
        <v/>
      </c>
      <c r="N12" s="62" t="str">
        <f>IF(ISERROR(VLOOKUP(B12,'[6]80m.'!$D$8:$F$1000,3,0)),"",(VLOOKUP(B12,'[6]80m.'!$D$8:$H$1000,3,0)))</f>
        <v/>
      </c>
      <c r="O12" s="22" t="str">
        <f>IF(ISERROR(VLOOKUP(B12,'[6]80m.'!$D$8:$G$1000,4,0)),"",(VLOOKUP(B12,'[6]80m.'!$D$8:$G$1000,4,0)))</f>
        <v/>
      </c>
      <c r="P12" s="48">
        <f t="shared" si="0"/>
        <v>111</v>
      </c>
      <c r="Q12" s="54"/>
      <c r="R12" s="45"/>
      <c r="S12" s="45"/>
      <c r="T12" s="45"/>
      <c r="U12" s="45"/>
      <c r="V12" s="45"/>
    </row>
    <row r="13" spans="1:22" ht="27.75" customHeight="1" x14ac:dyDescent="0.2">
      <c r="A13" s="31">
        <v>3</v>
      </c>
      <c r="B13" s="30" t="s">
        <v>132</v>
      </c>
      <c r="C13" s="30" t="s">
        <v>25</v>
      </c>
      <c r="D13" s="61">
        <f>IF(ISERROR(VLOOKUP(B13,'[6]60m.'!$D$8:$F$1000,3,0)),"",(VLOOKUP(B13,'[6]60m.'!$D$8:$H$1000,3,0)))</f>
        <v>873</v>
      </c>
      <c r="E13" s="27">
        <f>IF(ISERROR(VLOOKUP(B13,'[6]60m.'!$D$8:$G$1000,4,0)),"",(VLOOKUP(B13,'[6]60m.'!$D$8:$G$1000,4,0)))</f>
        <v>71</v>
      </c>
      <c r="F13" s="53">
        <f>IF(ISERROR(VLOOKUP(B13,[6]Uzun!$E$8:$K$1000,7,0)),"",(VLOOKUP(B13,[6]Uzun!$E$8:$K$1000,7,0)))</f>
        <v>386</v>
      </c>
      <c r="G13" s="22">
        <f>IF(ISERROR(VLOOKUP(B13,[6]Uzun!$E$8:$L$1000,8,0)),"",(VLOOKUP(B13,[6]Uzun!$E$8:$L$1000,8,0)))</f>
        <v>37</v>
      </c>
      <c r="H13" s="28">
        <f>IF(ISERROR(VLOOKUP(B13,[6]Gülle!$E$8:$K$1000,7,0)),"",(VLOOKUP(B13,[6]Gülle!$E$8:$K$1000,7,0)))</f>
        <v>482</v>
      </c>
      <c r="I13" s="27">
        <f>IF(ISERROR(VLOOKUP(B13,[6]Gülle!$E$8:$L$1000,8,0)),"",(VLOOKUP(B13,[6]Gülle!$E$8:$L$1000,8,0)))</f>
        <v>25</v>
      </c>
      <c r="J13" s="52"/>
      <c r="K13" s="22" t="str">
        <f>IF(ISERROR(VLOOKUP(B13,#REF!,7,0)),"",(VLOOKUP(B13,#REF!,7,0)))</f>
        <v/>
      </c>
      <c r="L13" s="51" t="str">
        <f>IF(ISERROR(VLOOKUP(B13,'[6]800m.'!$D$8:$F$986,3,0)),"",(VLOOKUP(B13,'[6]800m.'!$D$8:$H$986,3,0)))</f>
        <v/>
      </c>
      <c r="M13" s="50" t="str">
        <f>IF(ISERROR(VLOOKUP(B13,'[6]800m.'!$D$8:$G$986,4,0)),"",(VLOOKUP(B13,'[6]800m.'!$D$8:$G$986,4,0)))</f>
        <v/>
      </c>
      <c r="N13" s="62" t="str">
        <f>IF(ISERROR(VLOOKUP(B13,'[6]80m.'!$D$8:$F$1000,3,0)),"",(VLOOKUP(B13,'[6]80m.'!$D$8:$H$1000,3,0)))</f>
        <v/>
      </c>
      <c r="O13" s="22" t="str">
        <f>IF(ISERROR(VLOOKUP(B13,'[6]80m.'!$D$8:$G$1000,4,0)),"",(VLOOKUP(B13,'[6]80m.'!$D$8:$G$1000,4,0)))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27.75" customHeight="1" x14ac:dyDescent="0.2">
      <c r="A14" s="31">
        <v>4</v>
      </c>
      <c r="B14" s="30" t="s">
        <v>133</v>
      </c>
      <c r="C14" s="30" t="s">
        <v>25</v>
      </c>
      <c r="D14" s="61">
        <f>IF(ISERROR(VLOOKUP(B14,'[6]60m.'!$D$8:$F$1000,3,0)),"",(VLOOKUP(B14,'[6]60m.'!$D$8:$H$1000,3,0)))</f>
        <v>914</v>
      </c>
      <c r="E14" s="27">
        <f>IF(ISERROR(VLOOKUP(B14,'[6]60m.'!$D$8:$G$1000,4,0)),"",(VLOOKUP(B14,'[6]60m.'!$D$8:$G$1000,4,0)))</f>
        <v>63</v>
      </c>
      <c r="F14" s="53">
        <f>IF(ISERROR(VLOOKUP(B14,[6]Uzun!$E$8:$K$1000,7,0)),"",(VLOOKUP(B14,[6]Uzun!$E$8:$K$1000,7,0)))</f>
        <v>386</v>
      </c>
      <c r="G14" s="22">
        <f>IF(ISERROR(VLOOKUP(B14,[6]Uzun!$E$8:$L$1000,8,0)),"",(VLOOKUP(B14,[6]Uzun!$E$8:$L$1000,8,0)))</f>
        <v>37</v>
      </c>
      <c r="H14" s="28">
        <f>IF(ISERROR(VLOOKUP(B14,[6]Gülle!$E$8:$K$1000,7,0)),"",(VLOOKUP(B14,[6]Gülle!$E$8:$K$1000,7,0)))</f>
        <v>596</v>
      </c>
      <c r="I14" s="27">
        <f>IF(ISERROR(VLOOKUP(B14,[6]Gülle!$E$8:$L$1000,8,0)),"",(VLOOKUP(B14,[6]Gülle!$E$8:$L$1000,8,0)))</f>
        <v>33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IF(ISERROR(VLOOKUP(B14,'[6]800m.'!$D$8:$F$986,3,0)),"",(VLOOKUP(B14,'[6]800m.'!$D$8:$H$986,3,0)))</f>
        <v/>
      </c>
      <c r="M14" s="50" t="str">
        <f>IF(ISERROR(VLOOKUP(B14,'[6]800m.'!$D$8:$G$986,4,0)),"",(VLOOKUP(B14,'[6]800m.'!$D$8:$G$986,4,0)))</f>
        <v/>
      </c>
      <c r="N14" s="62" t="str">
        <f>IF(ISERROR(VLOOKUP(B14,'[6]80m.'!$D$8:$F$1000,3,0)),"",(VLOOKUP(B14,'[6]80m.'!$D$8:$H$1000,3,0)))</f>
        <v/>
      </c>
      <c r="O14" s="22" t="str">
        <f>IF(ISERROR(VLOOKUP(B14,'[6]80m.'!$D$8:$G$1000,4,0)),"",(VLOOKUP(B14,'[6]80m.'!$D$8:$G$1000,4,0)))</f>
        <v/>
      </c>
      <c r="P14" s="48">
        <f t="shared" si="0"/>
        <v>133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134</v>
      </c>
      <c r="C15" s="30" t="s">
        <v>43</v>
      </c>
      <c r="D15" s="61">
        <f>IF(ISERROR(VLOOKUP(B15,'[6]60m.'!$D$8:$F$1000,3,0)),"",(VLOOKUP(B15,'[6]60m.'!$D$8:$H$1000,3,0)))</f>
        <v>927</v>
      </c>
      <c r="E15" s="27">
        <f>IF(ISERROR(VLOOKUP(B15,'[6]60m.'!$D$8:$G$1000,4,0)),"",(VLOOKUP(B15,'[6]60m.'!$D$8:$G$1000,4,0)))</f>
        <v>60</v>
      </c>
      <c r="F15" s="53">
        <f>IF(ISERROR(VLOOKUP(B15,[6]Uzun!$E$8:$K$1000,7,0)),"",(VLOOKUP(B15,[6]Uzun!$E$8:$K$1000,7,0)))</f>
        <v>365</v>
      </c>
      <c r="G15" s="22">
        <f>IF(ISERROR(VLOOKUP(B15,[6]Uzun!$E$8:$L$1000,8,0)),"",(VLOOKUP(B15,[6]Uzun!$E$8:$L$1000,8,0)))</f>
        <v>33</v>
      </c>
      <c r="H15" s="28">
        <f>IF(ISERROR(VLOOKUP(B15,[6]Gülle!$E$8:$K$1000,7,0)),"",(VLOOKUP(B15,[6]Gülle!$E$8:$K$1000,7,0)))</f>
        <v>849</v>
      </c>
      <c r="I15" s="27">
        <f>IF(ISERROR(VLOOKUP(B15,[6]Gülle!$E$8:$L$1000,8,0)),"",(VLOOKUP(B15,[6]Gülle!$E$8:$L$1000,8,0)))</f>
        <v>50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IF(ISERROR(VLOOKUP(B15,'[6]800m.'!$D$8:$F$986,3,0)),"",(VLOOKUP(B15,'[6]800m.'!$D$8:$H$986,3,0)))</f>
        <v/>
      </c>
      <c r="M15" s="50" t="str">
        <f>IF(ISERROR(VLOOKUP(B15,'[6]800m.'!$D$8:$G$986,4,0)),"",(VLOOKUP(B15,'[6]800m.'!$D$8:$G$986,4,0)))</f>
        <v/>
      </c>
      <c r="N15" s="62" t="str">
        <f>IF(ISERROR(VLOOKUP(B15,'[6]80m.'!$D$8:$F$1000,3,0)),"",(VLOOKUP(B15,'[6]80m.'!$D$8:$H$1000,3,0)))</f>
        <v/>
      </c>
      <c r="O15" s="22" t="str">
        <f>IF(ISERROR(VLOOKUP(B15,'[6]80m.'!$D$8:$G$1000,4,0)),"",(VLOOKUP(B15,'[6]80m.'!$D$8:$G$1000,4,0)))</f>
        <v/>
      </c>
      <c r="P15" s="48">
        <f t="shared" si="0"/>
        <v>143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135</v>
      </c>
      <c r="C16" s="30" t="s">
        <v>43</v>
      </c>
      <c r="D16" s="61">
        <f>IF(ISERROR(VLOOKUP(B16,'[6]60m.'!$D$8:$F$1000,3,0)),"",(VLOOKUP(B16,'[6]60m.'!$D$8:$H$1000,3,0)))</f>
        <v>925</v>
      </c>
      <c r="E16" s="27">
        <f>IF(ISERROR(VLOOKUP(B16,'[6]60m.'!$D$8:$G$1000,4,0)),"",(VLOOKUP(B16,'[6]60m.'!$D$8:$G$1000,4,0)))</f>
        <v>61</v>
      </c>
      <c r="F16" s="53">
        <f>IF(ISERROR(VLOOKUP(B16,[6]Uzun!$E$8:$K$1000,7,0)),"",(VLOOKUP(B16,[6]Uzun!$E$8:$K$1000,7,0)))</f>
        <v>359</v>
      </c>
      <c r="G16" s="22">
        <f>IF(ISERROR(VLOOKUP(B16,[6]Uzun!$E$8:$L$1000,8,0)),"",(VLOOKUP(B16,[6]Uzun!$E$8:$L$1000,8,0)))</f>
        <v>31</v>
      </c>
      <c r="H16" s="28" t="str">
        <f>IF(ISERROR(VLOOKUP(B16,[6]Gülle!$E$8:$K$1000,7,0)),"",(VLOOKUP(B16,[6]Gülle!$E$8:$K$1000,7,0)))</f>
        <v/>
      </c>
      <c r="I16" s="27" t="str">
        <f>IF(ISERROR(VLOOKUP(B16,[6]Gülle!$E$8:$L$1000,8,0)),"",(VLOOKUP(B16,[6]Gülle!$E$8:$L$1000,8,0)))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IF(ISERROR(VLOOKUP(B16,'[6]800m.'!$D$8:$F$986,3,0)),"",(VLOOKUP(B16,'[6]800m.'!$D$8:$H$986,3,0)))</f>
        <v/>
      </c>
      <c r="M16" s="50" t="str">
        <f>IF(ISERROR(VLOOKUP(B16,'[6]800m.'!$D$8:$G$986,4,0)),"",(VLOOKUP(B16,'[6]800m.'!$D$8:$G$986,4,0)))</f>
        <v/>
      </c>
      <c r="N16" s="62" t="str">
        <f>IF(ISERROR(VLOOKUP(B16,'[6]80m.'!$D$8:$F$1000,3,0)),"",(VLOOKUP(B16,'[6]80m.'!$D$8:$H$1000,3,0)))</f>
        <v/>
      </c>
      <c r="O16" s="22" t="str">
        <f>IF(ISERROR(VLOOKUP(B16,'[6]80m.'!$D$8:$G$1000,4,0)),"",(VLOOKUP(B16,'[6]80m.'!$D$8:$G$1000,4,0)))</f>
        <v/>
      </c>
      <c r="P16" s="48">
        <f t="shared" si="0"/>
        <v>92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136</v>
      </c>
      <c r="C17" s="30" t="s">
        <v>43</v>
      </c>
      <c r="D17" s="61">
        <f>IF(ISERROR(VLOOKUP(B17,'[6]60m.'!$D$8:$F$1000,3,0)),"",(VLOOKUP(B17,'[6]60m.'!$D$8:$H$1000,3,0)))</f>
        <v>935</v>
      </c>
      <c r="E17" s="27">
        <f>IF(ISERROR(VLOOKUP(B17,'[6]60m.'!$D$8:$G$1000,4,0)),"",(VLOOKUP(B17,'[6]60m.'!$D$8:$G$1000,4,0)))</f>
        <v>59</v>
      </c>
      <c r="F17" s="53">
        <f>IF(ISERROR(VLOOKUP(B17,[6]Uzun!$E$8:$K$1000,7,0)),"",(VLOOKUP(B17,[6]Uzun!$E$8:$K$1000,7,0)))</f>
        <v>361</v>
      </c>
      <c r="G17" s="22">
        <f>IF(ISERROR(VLOOKUP(B17,[6]Uzun!$E$8:$L$1000,8,0)),"",(VLOOKUP(B17,[6]Uzun!$E$8:$L$1000,8,0)))</f>
        <v>32</v>
      </c>
      <c r="H17" s="28" t="str">
        <f>IF(ISERROR(VLOOKUP(B17,[6]Gülle!$E$8:$K$1000,7,0)),"",(VLOOKUP(B17,[6]Gülle!$E$8:$K$1000,7,0)))</f>
        <v/>
      </c>
      <c r="I17" s="27" t="str">
        <f>IF(ISERROR(VLOOKUP(B17,[6]Gülle!$E$8:$L$1000,8,0)),"",(VLOOKUP(B17,[6]Gülle!$E$8:$L$1000,8,0)))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IF(ISERROR(VLOOKUP(B17,'[6]800m.'!$D$8:$F$986,3,0)),"",(VLOOKUP(B17,'[6]800m.'!$D$8:$H$986,3,0)))</f>
        <v/>
      </c>
      <c r="M17" s="50" t="str">
        <f>IF(ISERROR(VLOOKUP(B17,'[6]800m.'!$D$8:$G$986,4,0)),"",(VLOOKUP(B17,'[6]800m.'!$D$8:$G$986,4,0)))</f>
        <v/>
      </c>
      <c r="N17" s="62" t="str">
        <f>IF(ISERROR(VLOOKUP(B17,'[6]80m.'!$D$8:$F$1000,3,0)),"",(VLOOKUP(B17,'[6]80m.'!$D$8:$H$1000,3,0)))</f>
        <v/>
      </c>
      <c r="O17" s="22" t="str">
        <f>IF(ISERROR(VLOOKUP(B17,'[6]80m.'!$D$8:$G$1000,4,0)),"",(VLOOKUP(B17,'[6]80m.'!$D$8:$G$1000,4,0)))</f>
        <v/>
      </c>
      <c r="P17" s="48">
        <f t="shared" si="0"/>
        <v>91</v>
      </c>
      <c r="Q17" s="54"/>
      <c r="R17" s="45"/>
      <c r="S17" s="45"/>
      <c r="T17" s="45"/>
      <c r="U17" s="45"/>
      <c r="V17" s="45"/>
    </row>
    <row r="18" spans="1:22" ht="27.75" customHeight="1" x14ac:dyDescent="0.2">
      <c r="A18" s="31">
        <v>5</v>
      </c>
      <c r="B18" s="30" t="s">
        <v>137</v>
      </c>
      <c r="C18" s="30" t="s">
        <v>25</v>
      </c>
      <c r="D18" s="61">
        <f>IF(ISERROR(VLOOKUP(B18,'[6]60m.'!$D$8:$F$1000,3,0)),"",(VLOOKUP(B18,'[6]60m.'!$D$8:$H$1000,3,0)))</f>
        <v>934</v>
      </c>
      <c r="E18" s="27">
        <f>IF(ISERROR(VLOOKUP(B18,'[6]60m.'!$D$8:$G$1000,4,0)),"",(VLOOKUP(B18,'[6]60m.'!$D$8:$G$1000,4,0)))</f>
        <v>59</v>
      </c>
      <c r="F18" s="53">
        <f>IF(ISERROR(VLOOKUP(B18,[6]Uzun!$E$8:$K$1000,7,0)),"",(VLOOKUP(B18,[6]Uzun!$E$8:$K$1000,7,0)))</f>
        <v>339</v>
      </c>
      <c r="G18" s="22">
        <f>IF(ISERROR(VLOOKUP(B18,[6]Uzun!$E$8:$L$1000,8,0)),"",(VLOOKUP(B18,[6]Uzun!$E$8:$L$1000,8,0)))</f>
        <v>28</v>
      </c>
      <c r="H18" s="28">
        <f>IF(ISERROR(VLOOKUP(B18,[6]Gülle!$E$8:$K$1000,7,0)),"",(VLOOKUP(B18,[6]Gülle!$E$8:$K$1000,7,0)))</f>
        <v>484</v>
      </c>
      <c r="I18" s="27">
        <f>IF(ISERROR(VLOOKUP(B18,[6]Gülle!$E$8:$L$1000,8,0)),"",(VLOOKUP(B18,[6]Gülle!$E$8:$L$1000,8,0)))</f>
        <v>25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IF(ISERROR(VLOOKUP(B18,'[6]800m.'!$D$8:$F$986,3,0)),"",(VLOOKUP(B18,'[6]800m.'!$D$8:$H$986,3,0)))</f>
        <v/>
      </c>
      <c r="M18" s="50" t="str">
        <f>IF(ISERROR(VLOOKUP(B18,'[6]800m.'!$D$8:$G$986,4,0)),"",(VLOOKUP(B18,'[6]800m.'!$D$8:$G$986,4,0)))</f>
        <v/>
      </c>
      <c r="N18" s="62" t="str">
        <f>IF(ISERROR(VLOOKUP(B18,'[6]80m.'!$D$8:$F$1000,3,0)),"",(VLOOKUP(B18,'[6]80m.'!$D$8:$H$1000,3,0)))</f>
        <v/>
      </c>
      <c r="O18" s="22" t="str">
        <f>IF(ISERROR(VLOOKUP(B18,'[6]80m.'!$D$8:$G$1000,4,0)),"",(VLOOKUP(B18,'[6]80m.'!$D$8:$G$1000,4,0)))</f>
        <v/>
      </c>
      <c r="P18" s="48">
        <f t="shared" si="0"/>
        <v>112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138</v>
      </c>
      <c r="C19" s="30" t="s">
        <v>63</v>
      </c>
      <c r="D19" s="61">
        <f>IF(ISERROR(VLOOKUP(B19,'[6]60m.'!$D$8:$F$1000,3,0)),"",(VLOOKUP(B19,'[6]60m.'!$D$8:$H$1000,3,0)))</f>
        <v>973</v>
      </c>
      <c r="E19" s="27">
        <f>IF(ISERROR(VLOOKUP(B19,'[6]60m.'!$D$8:$G$1000,4,0)),"",(VLOOKUP(B19,'[6]60m.'!$D$8:$G$1000,4,0)))</f>
        <v>51</v>
      </c>
      <c r="F19" s="53">
        <f>IF(ISERROR(VLOOKUP(B19,[6]Uzun!$E$8:$K$1000,7,0)),"",(VLOOKUP(B19,[6]Uzun!$E$8:$K$1000,7,0)))</f>
        <v>370</v>
      </c>
      <c r="G19" s="22">
        <f>IF(ISERROR(VLOOKUP(B19,[6]Uzun!$E$8:$L$1000,8,0)),"",(VLOOKUP(B19,[6]Uzun!$E$8:$L$1000,8,0)))</f>
        <v>34</v>
      </c>
      <c r="H19" s="28" t="str">
        <f>IF(ISERROR(VLOOKUP(B19,[6]Gülle!$E$8:$K$1000,7,0)),"",(VLOOKUP(B19,[6]Gülle!$E$8:$K$1000,7,0)))</f>
        <v/>
      </c>
      <c r="I19" s="27" t="str">
        <f>IF(ISERROR(VLOOKUP(B19,[6]Gülle!$E$8:$L$1000,8,0)),"",(VLOOKUP(B19,[6]Gülle!$E$8:$L$1000,8,0)))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IF(ISERROR(VLOOKUP(B19,'[6]800m.'!$D$8:$F$986,3,0)),"",(VLOOKUP(B19,'[6]800m.'!$D$8:$H$986,3,0)))</f>
        <v/>
      </c>
      <c r="M19" s="50" t="str">
        <f>IF(ISERROR(VLOOKUP(B19,'[6]800m.'!$D$8:$G$986,4,0)),"",(VLOOKUP(B19,'[6]800m.'!$D$8:$G$986,4,0)))</f>
        <v/>
      </c>
      <c r="N19" s="62" t="str">
        <f>IF(ISERROR(VLOOKUP(B19,'[6]80m.'!$D$8:$F$1000,3,0)),"",(VLOOKUP(B19,'[6]80m.'!$D$8:$H$1000,3,0)))</f>
        <v/>
      </c>
      <c r="O19" s="22" t="str">
        <f>IF(ISERROR(VLOOKUP(B19,'[6]80m.'!$D$8:$G$1000,4,0)),"",(VLOOKUP(B19,'[6]80m.'!$D$8:$G$1000,4,0)))</f>
        <v/>
      </c>
      <c r="P19" s="48">
        <f t="shared" si="0"/>
        <v>85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139</v>
      </c>
      <c r="C20" s="30" t="s">
        <v>48</v>
      </c>
      <c r="D20" s="61">
        <f>IF(ISERROR(VLOOKUP(B20,'[6]60m.'!$D$8:$F$1000,3,0)),"",(VLOOKUP(B20,'[6]60m.'!$D$8:$H$1000,3,0)))</f>
        <v>944</v>
      </c>
      <c r="E20" s="27">
        <f>IF(ISERROR(VLOOKUP(B20,'[6]60m.'!$D$8:$G$1000,4,0)),"",(VLOOKUP(B20,'[6]60m.'!$D$8:$G$1000,4,0)))</f>
        <v>57</v>
      </c>
      <c r="F20" s="53">
        <f>IF(ISERROR(VLOOKUP(B20,[6]Uzun!$E$8:$K$1000,7,0)),"",(VLOOKUP(B20,[6]Uzun!$E$8:$K$1000,7,0)))</f>
        <v>320</v>
      </c>
      <c r="G20" s="22">
        <f>IF(ISERROR(VLOOKUP(B20,[6]Uzun!$E$8:$L$1000,8,0)),"",(VLOOKUP(B20,[6]Uzun!$E$8:$L$1000,8,0)))</f>
        <v>25</v>
      </c>
      <c r="H20" s="28">
        <f>IF(ISERROR(VLOOKUP(B20,[6]Gülle!$E$8:$K$1000,7,0)),"",(VLOOKUP(B20,[6]Gülle!$E$8:$K$1000,7,0)))</f>
        <v>453</v>
      </c>
      <c r="I20" s="27">
        <f>IF(ISERROR(VLOOKUP(B20,[6]Gülle!$E$8:$L$1000,8,0)),"",(VLOOKUP(B20,[6]Gülle!$E$8:$L$1000,8,0)))</f>
        <v>23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IF(ISERROR(VLOOKUP(B20,'[6]800m.'!$D$8:$F$986,3,0)),"",(VLOOKUP(B20,'[6]800m.'!$D$8:$H$986,3,0)))</f>
        <v/>
      </c>
      <c r="M20" s="50" t="str">
        <f>IF(ISERROR(VLOOKUP(B20,'[6]800m.'!$D$8:$G$986,4,0)),"",(VLOOKUP(B20,'[6]800m.'!$D$8:$G$986,4,0)))</f>
        <v/>
      </c>
      <c r="N20" s="62" t="str">
        <f>IF(ISERROR(VLOOKUP(B20,'[6]80m.'!$D$8:$F$1000,3,0)),"",(VLOOKUP(B20,'[6]80m.'!$D$8:$H$1000,3,0)))</f>
        <v/>
      </c>
      <c r="O20" s="22" t="str">
        <f>IF(ISERROR(VLOOKUP(B20,'[6]80m.'!$D$8:$G$1000,4,0)),"",(VLOOKUP(B20,'[6]80m.'!$D$8:$G$1000,4,0)))</f>
        <v/>
      </c>
      <c r="P20" s="48">
        <f t="shared" si="0"/>
        <v>105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30" t="s">
        <v>140</v>
      </c>
      <c r="C21" s="30" t="s">
        <v>48</v>
      </c>
      <c r="D21" s="61">
        <f>IF(ISERROR(VLOOKUP(B21,'[6]60m.'!$D$8:$F$1000,3,0)),"",(VLOOKUP(B21,'[6]60m.'!$D$8:$H$1000,3,0)))</f>
        <v>989</v>
      </c>
      <c r="E21" s="27">
        <f>IF(ISERROR(VLOOKUP(B21,'[6]60m.'!$D$8:$G$1000,4,0)),"",(VLOOKUP(B21,'[6]60m.'!$D$8:$G$1000,4,0)))</f>
        <v>48</v>
      </c>
      <c r="F21" s="53">
        <f>IF(ISERROR(VLOOKUP(B21,[6]Uzun!$E$8:$K$1000,7,0)),"",(VLOOKUP(B21,[6]Uzun!$E$8:$K$1000,7,0)))</f>
        <v>358</v>
      </c>
      <c r="G21" s="22">
        <f>IF(ISERROR(VLOOKUP(B21,[6]Uzun!$E$8:$L$1000,8,0)),"",(VLOOKUP(B21,[6]Uzun!$E$8:$L$1000,8,0)))</f>
        <v>31</v>
      </c>
      <c r="H21" s="28">
        <f>IF(ISERROR(VLOOKUP(B21,[6]Gülle!$E$8:$K$1000,7,0)),"",(VLOOKUP(B21,[6]Gülle!$E$8:$K$1000,7,0)))</f>
        <v>495</v>
      </c>
      <c r="I21" s="27">
        <f>IF(ISERROR(VLOOKUP(B21,[6]Gülle!$E$8:$L$1000,8,0)),"",(VLOOKUP(B21,[6]Gülle!$E$8:$L$1000,8,0)))</f>
        <v>26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IF(ISERROR(VLOOKUP(B21,'[6]800m.'!$D$8:$F$986,3,0)),"",(VLOOKUP(B21,'[6]800m.'!$D$8:$H$986,3,0)))</f>
        <v/>
      </c>
      <c r="M21" s="50" t="str">
        <f>IF(ISERROR(VLOOKUP(B21,'[6]800m.'!$D$8:$G$986,4,0)),"",(VLOOKUP(B21,'[6]800m.'!$D$8:$G$986,4,0)))</f>
        <v/>
      </c>
      <c r="N21" s="62" t="str">
        <f>IF(ISERROR(VLOOKUP(B21,'[6]80m.'!$D$8:$F$1000,3,0)),"",(VLOOKUP(B21,'[6]80m.'!$D$8:$H$1000,3,0)))</f>
        <v/>
      </c>
      <c r="O21" s="22" t="str">
        <f>IF(ISERROR(VLOOKUP(B21,'[6]80m.'!$D$8:$G$1000,4,0)),"",(VLOOKUP(B21,'[6]80m.'!$D$8:$G$1000,4,0)))</f>
        <v/>
      </c>
      <c r="P21" s="48">
        <f t="shared" si="0"/>
        <v>105</v>
      </c>
      <c r="Q21" s="54"/>
      <c r="R21" s="45"/>
      <c r="S21" s="45"/>
      <c r="T21" s="45"/>
      <c r="U21" s="45"/>
      <c r="V21" s="45"/>
    </row>
    <row r="22" spans="1:22" ht="27.75" customHeight="1" x14ac:dyDescent="0.2">
      <c r="A22" s="31">
        <v>6</v>
      </c>
      <c r="B22" s="30" t="s">
        <v>141</v>
      </c>
      <c r="C22" s="30" t="s">
        <v>25</v>
      </c>
      <c r="D22" s="61">
        <f>IF(ISERROR(VLOOKUP(B22,'[6]60m.'!$D$8:$F$1000,3,0)),"",(VLOOKUP(B22,'[6]60m.'!$D$8:$H$1000,3,0)))</f>
        <v>981</v>
      </c>
      <c r="E22" s="27">
        <f>IF(ISERROR(VLOOKUP(B22,'[6]60m.'!$D$8:$G$1000,4,0)),"",(VLOOKUP(B22,'[6]60m.'!$D$8:$G$1000,4,0)))</f>
        <v>49</v>
      </c>
      <c r="F22" s="53">
        <f>IF(ISERROR(VLOOKUP(B22,[6]Uzun!$E$8:$K$1000,7,0)),"",(VLOOKUP(B22,[6]Uzun!$E$8:$K$1000,7,0)))</f>
        <v>354</v>
      </c>
      <c r="G22" s="22">
        <f>IF(ISERROR(VLOOKUP(B22,[6]Uzun!$E$8:$L$1000,8,0)),"",(VLOOKUP(B22,[6]Uzun!$E$8:$L$1000,8,0)))</f>
        <v>30</v>
      </c>
      <c r="H22" s="28">
        <f>IF(ISERROR(VLOOKUP(B22,[6]Gülle!$E$8:$K$1000,7,0)),"",(VLOOKUP(B22,[6]Gülle!$E$8:$K$1000,7,0)))</f>
        <v>507</v>
      </c>
      <c r="I22" s="27">
        <f>IF(ISERROR(VLOOKUP(B22,[6]Gülle!$E$8:$L$1000,8,0)),"",(VLOOKUP(B22,[6]Gülle!$E$8:$L$1000,8,0)))</f>
        <v>27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IF(ISERROR(VLOOKUP(B22,'[6]800m.'!$D$8:$F$986,3,0)),"",(VLOOKUP(B22,'[6]800m.'!$D$8:$H$986,3,0)))</f>
        <v/>
      </c>
      <c r="M22" s="50" t="str">
        <f>IF(ISERROR(VLOOKUP(B22,'[6]800m.'!$D$8:$G$986,4,0)),"",(VLOOKUP(B22,'[6]800m.'!$D$8:$G$986,4,0)))</f>
        <v/>
      </c>
      <c r="N22" s="62" t="str">
        <f>IF(ISERROR(VLOOKUP(B22,'[6]80m.'!$D$8:$F$1000,3,0)),"",(VLOOKUP(B22,'[6]80m.'!$D$8:$H$1000,3,0)))</f>
        <v/>
      </c>
      <c r="O22" s="22" t="str">
        <f>IF(ISERROR(VLOOKUP(B22,'[6]80m.'!$D$8:$G$1000,4,0)),"",(VLOOKUP(B22,'[6]80m.'!$D$8:$G$1000,4,0)))</f>
        <v/>
      </c>
      <c r="P22" s="48">
        <f t="shared" si="0"/>
        <v>106</v>
      </c>
      <c r="Q22" s="54"/>
      <c r="R22" s="45"/>
      <c r="S22" s="45"/>
      <c r="T22" s="45"/>
      <c r="U22" s="45"/>
      <c r="V22" s="45"/>
    </row>
    <row r="23" spans="1:22" ht="27.75" customHeight="1" x14ac:dyDescent="0.2">
      <c r="A23" s="31">
        <v>7</v>
      </c>
      <c r="B23" s="30" t="s">
        <v>142</v>
      </c>
      <c r="C23" s="30" t="s">
        <v>25</v>
      </c>
      <c r="D23" s="61" t="str">
        <f>IF(ISERROR(VLOOKUP(B23,'[6]60m.'!$D$8:$F$1000,3,0)),"",(VLOOKUP(B23,'[6]60m.'!$D$8:$H$1000,3,0)))</f>
        <v>9.91
(907)</v>
      </c>
      <c r="E23" s="27">
        <f>IF(ISERROR(VLOOKUP(B23,'[6]60m.'!$D$8:$G$1000,4,0)),"",(VLOOKUP(B23,'[6]60m.'!$D$8:$G$1000,4,0)))</f>
        <v>47</v>
      </c>
      <c r="F23" s="53">
        <f>IF(ISERROR(VLOOKUP(B23,[6]Uzun!$E$8:$K$1000,7,0)),"",(VLOOKUP(B23,[6]Uzun!$E$8:$K$1000,7,0)))</f>
        <v>345</v>
      </c>
      <c r="G23" s="22">
        <f>IF(ISERROR(VLOOKUP(B23,[6]Uzun!$E$8:$L$1000,8,0)),"",(VLOOKUP(B23,[6]Uzun!$E$8:$L$1000,8,0)))</f>
        <v>29</v>
      </c>
      <c r="H23" s="28">
        <f>IF(ISERROR(VLOOKUP(B23,[6]Gülle!$E$8:$K$1000,7,0)),"",(VLOOKUP(B23,[6]Gülle!$E$8:$K$1000,7,0)))</f>
        <v>463</v>
      </c>
      <c r="I23" s="27">
        <f>IF(ISERROR(VLOOKUP(B23,[6]Gülle!$E$8:$L$1000,8,0)),"",(VLOOKUP(B23,[6]Gülle!$E$8:$L$1000,8,0)))</f>
        <v>24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IF(ISERROR(VLOOKUP(B23,'[6]800m.'!$D$8:$F$986,3,0)),"",(VLOOKUP(B23,'[6]800m.'!$D$8:$H$986,3,0)))</f>
        <v/>
      </c>
      <c r="M23" s="50" t="str">
        <f>IF(ISERROR(VLOOKUP(B23,'[6]800m.'!$D$8:$G$986,4,0)),"",(VLOOKUP(B23,'[6]800m.'!$D$8:$G$986,4,0)))</f>
        <v/>
      </c>
      <c r="N23" s="62" t="str">
        <f>IF(ISERROR(VLOOKUP(B23,'[6]80m.'!$D$8:$F$1000,3,0)),"",(VLOOKUP(B23,'[6]80m.'!$D$8:$H$1000,3,0)))</f>
        <v/>
      </c>
      <c r="O23" s="22" t="str">
        <f>IF(ISERROR(VLOOKUP(B23,'[6]80m.'!$D$8:$G$1000,4,0)),"",(VLOOKUP(B23,'[6]80m.'!$D$8:$G$1000,4,0)))</f>
        <v/>
      </c>
      <c r="P23" s="48">
        <f t="shared" si="0"/>
        <v>100</v>
      </c>
      <c r="Q23" s="54"/>
      <c r="R23" s="45"/>
      <c r="S23" s="45"/>
      <c r="T23" s="45"/>
      <c r="U23" s="45"/>
      <c r="V23" s="45"/>
    </row>
    <row r="24" spans="1:22" ht="27.75" customHeight="1" x14ac:dyDescent="0.2">
      <c r="A24" s="31">
        <v>8</v>
      </c>
      <c r="B24" s="30" t="s">
        <v>143</v>
      </c>
      <c r="C24" s="30" t="s">
        <v>25</v>
      </c>
      <c r="D24" s="61" t="str">
        <f>IF(ISERROR(VLOOKUP(B24,'[6]60m.'!$D$8:$F$1000,3,0)),"",(VLOOKUP(B24,'[6]60m.'!$D$8:$H$1000,3,0)))</f>
        <v/>
      </c>
      <c r="E24" s="27" t="str">
        <f>IF(ISERROR(VLOOKUP(B24,'[6]60m.'!$D$8:$G$1000,4,0)),"",(VLOOKUP(B24,'[6]60m.'!$D$8:$G$1000,4,0)))</f>
        <v/>
      </c>
      <c r="F24" s="53">
        <f>IF(ISERROR(VLOOKUP(B24,[6]Uzun!$E$8:$K$1000,7,0)),"",(VLOOKUP(B24,[6]Uzun!$E$8:$K$1000,7,0)))</f>
        <v>437</v>
      </c>
      <c r="G24" s="22">
        <f>IF(ISERROR(VLOOKUP(B24,[6]Uzun!$E$8:$L$1000,8,0)),"",(VLOOKUP(B24,[6]Uzun!$E$8:$L$1000,8,0)))</f>
        <v>49</v>
      </c>
      <c r="H24" s="28">
        <f>IF(ISERROR(VLOOKUP(B24,[6]Gülle!$E$8:$K$1000,7,0)),"",(VLOOKUP(B24,[6]Gülle!$E$8:$K$1000,7,0)))</f>
        <v>720</v>
      </c>
      <c r="I24" s="27">
        <f>IF(ISERROR(VLOOKUP(B24,[6]Gülle!$E$8:$L$1000,8,0)),"",(VLOOKUP(B24,[6]Gülle!$E$8:$L$1000,8,0)))</f>
        <v>41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>
        <f>IF(ISERROR(VLOOKUP(B24,'[6]800m.'!$D$8:$F$986,3,0)),"",(VLOOKUP(B24,'[6]800m.'!$D$8:$H$986,3,0)))</f>
        <v>22701</v>
      </c>
      <c r="M24" s="50">
        <f>IF(ISERROR(VLOOKUP(B24,'[6]800m.'!$D$8:$G$986,4,0)),"",(VLOOKUP(B24,'[6]800m.'!$D$8:$G$986,4,0)))</f>
        <v>25</v>
      </c>
      <c r="N24" s="62" t="str">
        <f>IF(ISERROR(VLOOKUP(B24,'[6]80m.'!$D$8:$F$1000,3,0)),"",(VLOOKUP(B24,'[6]80m.'!$D$8:$H$1000,3,0)))</f>
        <v/>
      </c>
      <c r="O24" s="22" t="str">
        <f>IF(ISERROR(VLOOKUP(B24,'[6]80m.'!$D$8:$G$1000,4,0)),"",(VLOOKUP(B24,'[6]80m.'!$D$8:$G$1000,4,0)))</f>
        <v/>
      </c>
      <c r="P24" s="48">
        <f t="shared" si="0"/>
        <v>115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144</v>
      </c>
      <c r="C25" s="30" t="s">
        <v>43</v>
      </c>
      <c r="D25" s="61" t="str">
        <f>IF(ISERROR(VLOOKUP(B25,'[6]60m.'!$D$8:$F$1000,3,0)),"",(VLOOKUP(B25,'[6]60m.'!$D$8:$H$1000,3,0)))</f>
        <v>9.91
(902)</v>
      </c>
      <c r="E25" s="27">
        <f>IF(ISERROR(VLOOKUP(B25,'[6]60m.'!$D$8:$G$1000,4,0)),"",(VLOOKUP(B25,'[6]60m.'!$D$8:$G$1000,4,0)))</f>
        <v>47</v>
      </c>
      <c r="F25" s="53">
        <f>IF(ISERROR(VLOOKUP(B25,[6]Uzun!$E$8:$K$1000,7,0)),"",(VLOOKUP(B25,[6]Uzun!$E$8:$K$1000,7,0)))</f>
        <v>335</v>
      </c>
      <c r="G25" s="22">
        <f>IF(ISERROR(VLOOKUP(B25,[6]Uzun!$E$8:$L$1000,8,0)),"",(VLOOKUP(B25,[6]Uzun!$E$8:$L$1000,8,0)))</f>
        <v>27</v>
      </c>
      <c r="H25" s="28" t="str">
        <f>IF(ISERROR(VLOOKUP(B25,[6]Gülle!$E$8:$K$1000,7,0)),"",(VLOOKUP(B25,[6]Gülle!$E$8:$K$1000,7,0)))</f>
        <v/>
      </c>
      <c r="I25" s="27" t="str">
        <f>IF(ISERROR(VLOOKUP(B25,[6]Gülle!$E$8:$L$1000,8,0)),"",(VLOOKUP(B25,[6]Gülle!$E$8:$L$1000,8,0)))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IF(ISERROR(VLOOKUP(B25,'[6]800m.'!$D$8:$F$986,3,0)),"",(VLOOKUP(B25,'[6]800m.'!$D$8:$H$986,3,0)))</f>
        <v/>
      </c>
      <c r="M25" s="50" t="str">
        <f>IF(ISERROR(VLOOKUP(B25,'[6]800m.'!$D$8:$G$986,4,0)),"",(VLOOKUP(B25,'[6]800m.'!$D$8:$G$986,4,0)))</f>
        <v/>
      </c>
      <c r="N25" s="62" t="str">
        <f>IF(ISERROR(VLOOKUP(B25,'[6]80m.'!$D$8:$F$1000,3,0)),"",(VLOOKUP(B25,'[6]80m.'!$D$8:$H$1000,3,0)))</f>
        <v/>
      </c>
      <c r="O25" s="22" t="str">
        <f>IF(ISERROR(VLOOKUP(B25,'[6]80m.'!$D$8:$G$1000,4,0)),"",(VLOOKUP(B25,'[6]80m.'!$D$8:$G$1000,4,0)))</f>
        <v/>
      </c>
      <c r="P25" s="48">
        <f t="shared" si="0"/>
        <v>74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145</v>
      </c>
      <c r="C26" s="30" t="s">
        <v>43</v>
      </c>
      <c r="D26" s="61">
        <f>IF(ISERROR(VLOOKUP(B26,'[6]60m.'!$D$8:$F$1000,3,0)),"",(VLOOKUP(B26,'[6]60m.'!$D$8:$H$1000,3,0)))</f>
        <v>1004</v>
      </c>
      <c r="E26" s="27">
        <f>IF(ISERROR(VLOOKUP(B26,'[6]60m.'!$D$8:$G$1000,4,0)),"",(VLOOKUP(B26,'[6]60m.'!$D$8:$G$1000,4,0)))</f>
        <v>45</v>
      </c>
      <c r="F26" s="53">
        <f>IF(ISERROR(VLOOKUP(B26,[6]Uzun!$E$8:$K$1000,7,0)),"",(VLOOKUP(B26,[6]Uzun!$E$8:$K$1000,7,0)))</f>
        <v>340</v>
      </c>
      <c r="G26" s="22">
        <f>IF(ISERROR(VLOOKUP(B26,[6]Uzun!$E$8:$L$1000,8,0)),"",(VLOOKUP(B26,[6]Uzun!$E$8:$L$1000,8,0)))</f>
        <v>28</v>
      </c>
      <c r="H26" s="28" t="str">
        <f>IF(ISERROR(VLOOKUP(B26,[6]Gülle!$E$8:$K$1000,7,0)),"",(VLOOKUP(B26,[6]Gülle!$E$8:$K$1000,7,0)))</f>
        <v/>
      </c>
      <c r="I26" s="27" t="str">
        <f>IF(ISERROR(VLOOKUP(B26,[6]Gülle!$E$8:$L$1000,8,0)),"",(VLOOKUP(B26,[6]Gülle!$E$8:$L$1000,8,0)))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IF(ISERROR(VLOOKUP(B26,'[6]800m.'!$D$8:$F$986,3,0)),"",(VLOOKUP(B26,'[6]800m.'!$D$8:$H$986,3,0)))</f>
        <v/>
      </c>
      <c r="M26" s="50" t="str">
        <f>IF(ISERROR(VLOOKUP(B26,'[6]800m.'!$D$8:$G$986,4,0)),"",(VLOOKUP(B26,'[6]800m.'!$D$8:$G$986,4,0)))</f>
        <v/>
      </c>
      <c r="N26" s="62" t="str">
        <f>IF(ISERROR(VLOOKUP(B26,'[6]80m.'!$D$8:$F$1000,3,0)),"",(VLOOKUP(B26,'[6]80m.'!$D$8:$H$1000,3,0)))</f>
        <v/>
      </c>
      <c r="O26" s="22" t="str">
        <f>IF(ISERROR(VLOOKUP(B26,'[6]80m.'!$D$8:$G$1000,4,0)),"",(VLOOKUP(B26,'[6]80m.'!$D$8:$G$1000,4,0)))</f>
        <v/>
      </c>
      <c r="P26" s="48">
        <f t="shared" si="0"/>
        <v>73</v>
      </c>
      <c r="Q26" s="54"/>
      <c r="R26" s="45"/>
      <c r="S26" s="45"/>
      <c r="T26" s="45"/>
      <c r="U26" s="45"/>
      <c r="V26" s="45"/>
    </row>
    <row r="27" spans="1:22" ht="27.75" customHeight="1" x14ac:dyDescent="0.2">
      <c r="A27" s="31">
        <v>9</v>
      </c>
      <c r="B27" s="30" t="s">
        <v>146</v>
      </c>
      <c r="C27" s="30" t="s">
        <v>25</v>
      </c>
      <c r="D27" s="61">
        <f>IF(ISERROR(VLOOKUP(B27,'[6]60m.'!$D$8:$F$1000,3,0)),"",(VLOOKUP(B27,'[6]60m.'!$D$8:$H$1000,3,0)))</f>
        <v>887</v>
      </c>
      <c r="E27" s="27">
        <f>IF(ISERROR(VLOOKUP(B27,'[6]60m.'!$D$8:$G$1000,4,0)),"",(VLOOKUP(B27,'[6]60m.'!$D$8:$G$1000,4,0)))</f>
        <v>68</v>
      </c>
      <c r="F27" s="53" t="str">
        <f>IF(ISERROR(VLOOKUP(B27,[6]Uzun!$E$8:$K$1000,7,0)),"",(VLOOKUP(B27,[6]Uzun!$E$8:$K$1000,7,0)))</f>
        <v/>
      </c>
      <c r="G27" s="22" t="str">
        <f>IF(ISERROR(VLOOKUP(B27,[6]Uzun!$E$8:$L$1000,8,0)),"",(VLOOKUP(B27,[6]Uzun!$E$8:$L$1000,8,0)))</f>
        <v/>
      </c>
      <c r="H27" s="28" t="str">
        <f>IF(ISERROR(VLOOKUP(B27,[6]Gülle!$E$8:$K$1000,7,0)),"",(VLOOKUP(B27,[6]Gülle!$E$8:$K$1000,7,0)))</f>
        <v/>
      </c>
      <c r="I27" s="27" t="str">
        <f>IF(ISERROR(VLOOKUP(B27,[6]Gülle!$E$8:$L$1000,8,0)),"",(VLOOKUP(B27,[6]Gülle!$E$8:$L$1000,8,0)))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IF(ISERROR(VLOOKUP(B27,'[6]800m.'!$D$8:$F$986,3,0)),"",(VLOOKUP(B27,'[6]800m.'!$D$8:$H$986,3,0)))</f>
        <v/>
      </c>
      <c r="M27" s="50" t="str">
        <f>IF(ISERROR(VLOOKUP(B27,'[6]800m.'!$D$8:$G$986,4,0)),"",(VLOOKUP(B27,'[6]800m.'!$D$8:$G$986,4,0)))</f>
        <v/>
      </c>
      <c r="N27" s="62" t="str">
        <f>IF(ISERROR(VLOOKUP(B27,'[6]80m.'!$D$8:$F$1000,3,0)),"",(VLOOKUP(B27,'[6]80m.'!$D$8:$H$1000,3,0)))</f>
        <v/>
      </c>
      <c r="O27" s="22" t="str">
        <f>IF(ISERROR(VLOOKUP(B27,'[6]80m.'!$D$8:$G$1000,4,0)),"",(VLOOKUP(B27,'[6]80m.'!$D$8:$G$1000,4,0)))</f>
        <v/>
      </c>
      <c r="P27" s="48">
        <f t="shared" si="0"/>
        <v>68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147</v>
      </c>
      <c r="C28" s="30" t="s">
        <v>43</v>
      </c>
      <c r="D28" s="61">
        <f>IF(ISERROR(VLOOKUP(B28,'[6]60m.'!$D$8:$F$1000,3,0)),"",(VLOOKUP(B28,'[6]60m.'!$D$8:$H$1000,3,0)))</f>
        <v>1008</v>
      </c>
      <c r="E28" s="27">
        <f>IF(ISERROR(VLOOKUP(B28,'[6]60m.'!$D$8:$G$1000,4,0)),"",(VLOOKUP(B28,'[6]60m.'!$D$8:$G$1000,4,0)))</f>
        <v>44</v>
      </c>
      <c r="F28" s="53">
        <f>IF(ISERROR(VLOOKUP(B28,[6]Uzun!$E$8:$K$1000,7,0)),"",(VLOOKUP(B28,[6]Uzun!$E$8:$K$1000,7,0)))</f>
        <v>301</v>
      </c>
      <c r="G28" s="22">
        <f>IF(ISERROR(VLOOKUP(B28,[6]Uzun!$E$8:$L$1000,8,0)),"",(VLOOKUP(B28,[6]Uzun!$E$8:$L$1000,8,0)))</f>
        <v>21</v>
      </c>
      <c r="H28" s="28" t="str">
        <f>IF(ISERROR(VLOOKUP(B28,[6]Gülle!$E$8:$K$1000,7,0)),"",(VLOOKUP(B28,[6]Gülle!$E$8:$K$1000,7,0)))</f>
        <v/>
      </c>
      <c r="I28" s="27" t="str">
        <f>IF(ISERROR(VLOOKUP(B28,[6]Gülle!$E$8:$L$1000,8,0)),"",(VLOOKUP(B28,[6]Gülle!$E$8:$L$1000,8,0)))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IF(ISERROR(VLOOKUP(B28,'[6]800m.'!$D$8:$F$986,3,0)),"",(VLOOKUP(B28,'[6]800m.'!$D$8:$H$986,3,0)))</f>
        <v/>
      </c>
      <c r="M28" s="50" t="str">
        <f>IF(ISERROR(VLOOKUP(B28,'[6]800m.'!$D$8:$G$986,4,0)),"",(VLOOKUP(B28,'[6]800m.'!$D$8:$G$986,4,0)))</f>
        <v/>
      </c>
      <c r="N28" s="62" t="str">
        <f>IF(ISERROR(VLOOKUP(B28,'[6]80m.'!$D$8:$F$1000,3,0)),"",(VLOOKUP(B28,'[6]80m.'!$D$8:$H$1000,3,0)))</f>
        <v/>
      </c>
      <c r="O28" s="22" t="str">
        <f>IF(ISERROR(VLOOKUP(B28,'[6]80m.'!$D$8:$G$1000,4,0)),"",(VLOOKUP(B28,'[6]80m.'!$D$8:$G$1000,4,0)))</f>
        <v/>
      </c>
      <c r="P28" s="48">
        <f t="shared" si="0"/>
        <v>65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148</v>
      </c>
      <c r="C29" s="30" t="s">
        <v>63</v>
      </c>
      <c r="D29" s="61">
        <f>IF(ISERROR(VLOOKUP(B29,'[6]60m.'!$D$8:$F$1000,3,0)),"",(VLOOKUP(B29,'[6]60m.'!$D$8:$H$1000,3,0)))</f>
        <v>1097</v>
      </c>
      <c r="E29" s="27">
        <f>IF(ISERROR(VLOOKUP(B29,'[6]60m.'!$D$8:$G$1000,4,0)),"",(VLOOKUP(B29,'[6]60m.'!$D$8:$G$1000,4,0)))</f>
        <v>26</v>
      </c>
      <c r="F29" s="53">
        <f>IF(ISERROR(VLOOKUP(B29,[6]Uzun!$E$8:$K$1000,7,0)),"",(VLOOKUP(B29,[6]Uzun!$E$8:$K$1000,7,0)))</f>
        <v>310</v>
      </c>
      <c r="G29" s="22">
        <f>IF(ISERROR(VLOOKUP(B29,[6]Uzun!$E$8:$L$1000,8,0)),"",(VLOOKUP(B29,[6]Uzun!$E$8:$L$1000,8,0)))</f>
        <v>23</v>
      </c>
      <c r="H29" s="28">
        <f>IF(ISERROR(VLOOKUP(B29,[6]Gülle!$E$8:$K$1000,7,0)),"",(VLOOKUP(B29,[6]Gülle!$E$8:$K$1000,7,0)))</f>
        <v>502</v>
      </c>
      <c r="I29" s="27">
        <f>IF(ISERROR(VLOOKUP(B29,[6]Gülle!$E$8:$L$1000,8,0)),"",(VLOOKUP(B29,[6]Gülle!$E$8:$L$1000,8,0)))</f>
        <v>27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IF(ISERROR(VLOOKUP(B29,'[6]800m.'!$D$8:$F$986,3,0)),"",(VLOOKUP(B29,'[6]800m.'!$D$8:$H$986,3,0)))</f>
        <v/>
      </c>
      <c r="M29" s="50" t="str">
        <f>IF(ISERROR(VLOOKUP(B29,'[6]800m.'!$D$8:$G$986,4,0)),"",(VLOOKUP(B29,'[6]800m.'!$D$8:$G$986,4,0)))</f>
        <v/>
      </c>
      <c r="N29" s="62" t="str">
        <f>IF(ISERROR(VLOOKUP(B29,'[6]80m.'!$D$8:$F$1000,3,0)),"",(VLOOKUP(B29,'[6]80m.'!$D$8:$H$1000,3,0)))</f>
        <v/>
      </c>
      <c r="O29" s="22" t="str">
        <f>IF(ISERROR(VLOOKUP(B29,'[6]80m.'!$D$8:$G$1000,4,0)),"",(VLOOKUP(B29,'[6]80m.'!$D$8:$G$1000,4,0)))</f>
        <v/>
      </c>
      <c r="P29" s="48">
        <f t="shared" si="0"/>
        <v>76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149</v>
      </c>
      <c r="C30" s="30" t="s">
        <v>48</v>
      </c>
      <c r="D30" s="61" t="str">
        <f>IF(ISERROR(VLOOKUP(B30,'[6]60m.'!$D$8:$F$1000,3,0)),"",(VLOOKUP(B30,'[6]60m.'!$D$8:$H$1000,3,0)))</f>
        <v/>
      </c>
      <c r="E30" s="27" t="str">
        <f>IF(ISERROR(VLOOKUP(B30,'[6]60m.'!$D$8:$G$1000,4,0)),"",(VLOOKUP(B30,'[6]60m.'!$D$8:$G$1000,4,0)))</f>
        <v/>
      </c>
      <c r="F30" s="53">
        <f>IF(ISERROR(VLOOKUP(B30,[6]Uzun!$E$8:$K$1000,7,0)),"",(VLOOKUP(B30,[6]Uzun!$E$8:$K$1000,7,0)))</f>
        <v>422</v>
      </c>
      <c r="G30" s="22">
        <f>IF(ISERROR(VLOOKUP(B30,[6]Uzun!$E$8:$L$1000,8,0)),"",(VLOOKUP(B30,[6]Uzun!$E$8:$L$1000,8,0)))</f>
        <v>45</v>
      </c>
      <c r="H30" s="28">
        <f>IF(ISERROR(VLOOKUP(B30,[6]Gülle!$E$8:$K$1000,7,0)),"",(VLOOKUP(B30,[6]Gülle!$E$8:$K$1000,7,0)))</f>
        <v>602</v>
      </c>
      <c r="I30" s="27">
        <f>IF(ISERROR(VLOOKUP(B30,[6]Gülle!$E$8:$L$1000,8,0)),"",(VLOOKUP(B30,[6]Gülle!$E$8:$L$1000,8,0)))</f>
        <v>33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IF(ISERROR(VLOOKUP(B30,'[6]800m.'!$D$8:$F$986,3,0)),"",(VLOOKUP(B30,'[6]800m.'!$D$8:$H$986,3,0)))</f>
        <v/>
      </c>
      <c r="M30" s="50" t="str">
        <f>IF(ISERROR(VLOOKUP(B30,'[6]800m.'!$D$8:$G$986,4,0)),"",(VLOOKUP(B30,'[6]800m.'!$D$8:$G$986,4,0)))</f>
        <v/>
      </c>
      <c r="N30" s="62">
        <f>IF(ISERROR(VLOOKUP(B30,'[6]80m.'!$D$8:$F$1000,3,0)),"",(VLOOKUP(B30,'[6]80m.'!$D$8:$H$1000,3,0)))</f>
        <v>1111</v>
      </c>
      <c r="O30" s="22">
        <f>IF(ISERROR(VLOOKUP(B30,'[6]80m.'!$D$8:$G$1000,4,0)),"",(VLOOKUP(B30,'[6]80m.'!$D$8:$G$1000,4,0)))</f>
        <v>67</v>
      </c>
      <c r="P30" s="48">
        <f t="shared" si="0"/>
        <v>145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150</v>
      </c>
      <c r="C31" s="30" t="s">
        <v>41</v>
      </c>
      <c r="D31" s="61" t="str">
        <f>IF(ISERROR(VLOOKUP(B31,'[6]60m.'!$D$8:$F$1000,3,0)),"",(VLOOKUP(B31,'[6]60m.'!$D$8:$H$1000,3,0)))</f>
        <v/>
      </c>
      <c r="E31" s="27" t="str">
        <f>IF(ISERROR(VLOOKUP(B31,'[6]60m.'!$D$8:$G$1000,4,0)),"",(VLOOKUP(B31,'[6]60m.'!$D$8:$G$1000,4,0)))</f>
        <v/>
      </c>
      <c r="F31" s="53">
        <f>IF(ISERROR(VLOOKUP(B31,[6]Uzun!$E$8:$K$1000,7,0)),"",(VLOOKUP(B31,[6]Uzun!$E$8:$K$1000,7,0)))</f>
        <v>404</v>
      </c>
      <c r="G31" s="22">
        <f>IF(ISERROR(VLOOKUP(B31,[6]Uzun!$E$8:$L$1000,8,0)),"",(VLOOKUP(B31,[6]Uzun!$E$8:$L$1000,8,0)))</f>
        <v>41</v>
      </c>
      <c r="H31" s="28">
        <f>IF(ISERROR(VLOOKUP(B31,[6]Gülle!$E$8:$K$1000,7,0)),"",(VLOOKUP(B31,[6]Gülle!$E$8:$K$1000,7,0)))</f>
        <v>594</v>
      </c>
      <c r="I31" s="27">
        <f>IF(ISERROR(VLOOKUP(B31,[6]Gülle!$E$8:$L$1000,8,0)),"",(VLOOKUP(B31,[6]Gülle!$E$8:$L$1000,8,0)))</f>
        <v>33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IF(ISERROR(VLOOKUP(B31,'[6]800m.'!$D$8:$F$986,3,0)),"",(VLOOKUP(B31,'[6]800m.'!$D$8:$H$986,3,0)))</f>
        <v/>
      </c>
      <c r="M31" s="50" t="str">
        <f>IF(ISERROR(VLOOKUP(B31,'[6]800m.'!$D$8:$G$986,4,0)),"",(VLOOKUP(B31,'[6]800m.'!$D$8:$G$986,4,0)))</f>
        <v/>
      </c>
      <c r="N31" s="62">
        <f>IF(ISERROR(VLOOKUP(B31,'[6]80m.'!$D$8:$F$1000,3,0)),"",(VLOOKUP(B31,'[6]80m.'!$D$8:$H$1000,3,0)))</f>
        <v>1189</v>
      </c>
      <c r="O31" s="22">
        <f>IF(ISERROR(VLOOKUP(B31,'[6]80m.'!$D$8:$G$1000,4,0)),"",(VLOOKUP(B31,'[6]80m.'!$D$8:$G$1000,4,0)))</f>
        <v>52</v>
      </c>
      <c r="P31" s="48">
        <f t="shared" si="0"/>
        <v>126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151</v>
      </c>
      <c r="C32" s="30" t="s">
        <v>43</v>
      </c>
      <c r="D32" s="61" t="str">
        <f>IF(ISERROR(VLOOKUP(B32,'[6]60m.'!$D$8:$F$1000,3,0)),"",(VLOOKUP(B32,'[6]60m.'!$D$8:$H$1000,3,0)))</f>
        <v/>
      </c>
      <c r="E32" s="27" t="str">
        <f>IF(ISERROR(VLOOKUP(B32,'[6]60m.'!$D$8:$G$1000,4,0)),"",(VLOOKUP(B32,'[6]60m.'!$D$8:$G$1000,4,0)))</f>
        <v/>
      </c>
      <c r="F32" s="53">
        <f>IF(ISERROR(VLOOKUP(B32,[6]Uzun!$E$8:$K$1000,7,0)),"",(VLOOKUP(B32,[6]Uzun!$E$8:$K$1000,7,0)))</f>
        <v>404</v>
      </c>
      <c r="G32" s="22">
        <f>IF(ISERROR(VLOOKUP(B32,[6]Uzun!$E$8:$L$1000,8,0)),"",(VLOOKUP(B32,[6]Uzun!$E$8:$L$1000,8,0)))</f>
        <v>41</v>
      </c>
      <c r="H32" s="28" t="str">
        <f>IF(ISERROR(VLOOKUP(B32,[6]Gülle!$E$8:$K$1000,7,0)),"",(VLOOKUP(B32,[6]Gülle!$E$8:$K$1000,7,0)))</f>
        <v/>
      </c>
      <c r="I32" s="27" t="str">
        <f>IF(ISERROR(VLOOKUP(B32,[6]Gülle!$E$8:$L$1000,8,0)),"",(VLOOKUP(B32,[6]Gülle!$E$8:$L$1000,8,0)))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IF(ISERROR(VLOOKUP(B32,'[6]800m.'!$D$8:$F$986,3,0)),"",(VLOOKUP(B32,'[6]800m.'!$D$8:$H$986,3,0)))</f>
        <v/>
      </c>
      <c r="M32" s="50" t="str">
        <f>IF(ISERROR(VLOOKUP(B32,'[6]800m.'!$D$8:$G$986,4,0)),"",(VLOOKUP(B32,'[6]800m.'!$D$8:$G$986,4,0)))</f>
        <v/>
      </c>
      <c r="N32" s="62">
        <f>IF(ISERROR(VLOOKUP(B32,'[6]80m.'!$D$8:$F$1000,3,0)),"",(VLOOKUP(B32,'[6]80m.'!$D$8:$H$1000,3,0)))</f>
        <v>1149</v>
      </c>
      <c r="O32" s="22">
        <f>IF(ISERROR(VLOOKUP(B32,'[6]80m.'!$D$8:$G$1000,4,0)),"",(VLOOKUP(B32,'[6]80m.'!$D$8:$G$1000,4,0)))</f>
        <v>60</v>
      </c>
      <c r="P32" s="48">
        <f t="shared" si="0"/>
        <v>101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152</v>
      </c>
      <c r="C33" s="30" t="s">
        <v>48</v>
      </c>
      <c r="D33" s="61" t="str">
        <f>IF(ISERROR(VLOOKUP(B33,'[6]60m.'!$D$8:$F$1000,3,0)),"",(VLOOKUP(B33,'[6]60m.'!$D$8:$H$1000,3,0)))</f>
        <v/>
      </c>
      <c r="E33" s="27" t="str">
        <f>IF(ISERROR(VLOOKUP(B33,'[6]60m.'!$D$8:$G$1000,4,0)),"",(VLOOKUP(B33,'[6]60m.'!$D$8:$G$1000,4,0)))</f>
        <v/>
      </c>
      <c r="F33" s="53">
        <f>IF(ISERROR(VLOOKUP(B33,[6]Uzun!$E$8:$K$1000,7,0)),"",(VLOOKUP(B33,[6]Uzun!$E$8:$K$1000,7,0)))</f>
        <v>397</v>
      </c>
      <c r="G33" s="22">
        <f>IF(ISERROR(VLOOKUP(B33,[6]Uzun!$E$8:$L$1000,8,0)),"",(VLOOKUP(B33,[6]Uzun!$E$8:$L$1000,8,0)))</f>
        <v>39</v>
      </c>
      <c r="H33" s="28">
        <f>IF(ISERROR(VLOOKUP(B33,[6]Gülle!$E$8:$K$1000,7,0)),"",(VLOOKUP(B33,[6]Gülle!$E$8:$K$1000,7,0)))</f>
        <v>643</v>
      </c>
      <c r="I33" s="27">
        <f>IF(ISERROR(VLOOKUP(B33,[6]Gülle!$E$8:$L$1000,8,0)),"",(VLOOKUP(B33,[6]Gülle!$E$8:$L$1000,8,0)))</f>
        <v>36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IF(ISERROR(VLOOKUP(B33,'[6]800m.'!$D$8:$F$986,3,0)),"",(VLOOKUP(B33,'[6]800m.'!$D$8:$H$986,3,0)))</f>
        <v/>
      </c>
      <c r="M33" s="50" t="str">
        <f>IF(ISERROR(VLOOKUP(B33,'[6]800m.'!$D$8:$G$986,4,0)),"",(VLOOKUP(B33,'[6]800m.'!$D$8:$G$986,4,0)))</f>
        <v/>
      </c>
      <c r="N33" s="62">
        <f>IF(ISERROR(VLOOKUP(B33,'[6]80m.'!$D$8:$F$1000,3,0)),"",(VLOOKUP(B33,'[6]80m.'!$D$8:$H$1000,3,0)))</f>
        <v>1137</v>
      </c>
      <c r="O33" s="22">
        <f>IF(ISERROR(VLOOKUP(B33,'[6]80m.'!$D$8:$G$1000,4,0)),"",(VLOOKUP(B33,'[6]80m.'!$D$8:$G$1000,4,0)))</f>
        <v>62</v>
      </c>
      <c r="P33" s="48">
        <f t="shared" si="0"/>
        <v>137</v>
      </c>
      <c r="Q33" s="54"/>
      <c r="R33" s="45"/>
      <c r="S33" s="45"/>
      <c r="T33" s="45"/>
      <c r="U33" s="45"/>
      <c r="V33" s="45"/>
    </row>
    <row r="34" spans="1:22" ht="27.75" customHeight="1" x14ac:dyDescent="0.2">
      <c r="A34" s="31">
        <v>10</v>
      </c>
      <c r="B34" s="30" t="s">
        <v>153</v>
      </c>
      <c r="C34" s="30" t="s">
        <v>25</v>
      </c>
      <c r="D34" s="61">
        <f>IF(ISERROR(VLOOKUP(B34,'[6]60m.'!$D$8:$F$1000,3,0)),"",(VLOOKUP(B34,'[6]60m.'!$D$8:$H$1000,3,0)))</f>
        <v>1032</v>
      </c>
      <c r="E34" s="27">
        <f>IF(ISERROR(VLOOKUP(B34,'[6]60m.'!$D$8:$G$1000,4,0)),"",(VLOOKUP(B34,'[6]60m.'!$D$8:$G$1000,4,0)))</f>
        <v>39</v>
      </c>
      <c r="F34" s="53" t="str">
        <f>IF(ISERROR(VLOOKUP(B34,[6]Uzun!$E$8:$K$1000,7,0)),"",(VLOOKUP(B34,[6]Uzun!$E$8:$K$1000,7,0)))</f>
        <v/>
      </c>
      <c r="G34" s="22" t="str">
        <f>IF(ISERROR(VLOOKUP(B34,[6]Uzun!$E$8:$L$1000,8,0)),"",(VLOOKUP(B34,[6]Uzun!$E$8:$L$1000,8,0)))</f>
        <v/>
      </c>
      <c r="H34" s="28" t="str">
        <f>IF(ISERROR(VLOOKUP(B34,[6]Gülle!$E$8:$K$1000,7,0)),"",(VLOOKUP(B34,[6]Gülle!$E$8:$K$1000,7,0)))</f>
        <v/>
      </c>
      <c r="I34" s="27" t="str">
        <f>IF(ISERROR(VLOOKUP(B34,[6]Gülle!$E$8:$L$1000,8,0)),"",(VLOOKUP(B34,[6]Gülle!$E$8:$L$1000,8,0)))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IF(ISERROR(VLOOKUP(B34,'[6]800m.'!$D$8:$F$986,3,0)),"",(VLOOKUP(B34,'[6]800m.'!$D$8:$H$986,3,0)))</f>
        <v/>
      </c>
      <c r="M34" s="50" t="str">
        <f>IF(ISERROR(VLOOKUP(B34,'[6]800m.'!$D$8:$G$986,4,0)),"",(VLOOKUP(B34,'[6]800m.'!$D$8:$G$986,4,0)))</f>
        <v/>
      </c>
      <c r="N34" s="62" t="str">
        <f>IF(ISERROR(VLOOKUP(B34,'[6]80m.'!$D$8:$F$1000,3,0)),"",(VLOOKUP(B34,'[6]80m.'!$D$8:$H$1000,3,0)))</f>
        <v/>
      </c>
      <c r="O34" s="22" t="str">
        <f>IF(ISERROR(VLOOKUP(B34,'[6]80m.'!$D$8:$G$1000,4,0)),"",(VLOOKUP(B34,'[6]80m.'!$D$8:$G$1000,4,0)))</f>
        <v/>
      </c>
      <c r="P34" s="48">
        <f t="shared" si="0"/>
        <v>39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154</v>
      </c>
      <c r="C35" s="30" t="s">
        <v>48</v>
      </c>
      <c r="D35" s="61" t="str">
        <f>IF(ISERROR(VLOOKUP(B35,'[6]60m.'!$D$8:$F$1000,3,0)),"",(VLOOKUP(B35,'[6]60m.'!$D$8:$H$1000,3,0)))</f>
        <v/>
      </c>
      <c r="E35" s="27" t="str">
        <f>IF(ISERROR(VLOOKUP(B35,'[6]60m.'!$D$8:$G$1000,4,0)),"",(VLOOKUP(B35,'[6]60m.'!$D$8:$G$1000,4,0)))</f>
        <v/>
      </c>
      <c r="F35" s="53">
        <f>IF(ISERROR(VLOOKUP(B35,[6]Uzun!$E$8:$K$1000,7,0)),"",(VLOOKUP(B35,[6]Uzun!$E$8:$K$1000,7,0)))</f>
        <v>394</v>
      </c>
      <c r="G35" s="22">
        <f>IF(ISERROR(VLOOKUP(B35,[6]Uzun!$E$8:$L$1000,8,0)),"",(VLOOKUP(B35,[6]Uzun!$E$8:$L$1000,8,0)))</f>
        <v>38</v>
      </c>
      <c r="H35" s="28">
        <f>IF(ISERROR(VLOOKUP(B35,[6]Gülle!$E$8:$K$1000,7,0)),"",(VLOOKUP(B35,[6]Gülle!$E$8:$K$1000,7,0)))</f>
        <v>585</v>
      </c>
      <c r="I35" s="27">
        <f>IF(ISERROR(VLOOKUP(B35,[6]Gülle!$E$8:$L$1000,8,0)),"",(VLOOKUP(B35,[6]Gülle!$E$8:$L$1000,8,0)))</f>
        <v>32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IF(ISERROR(VLOOKUP(B35,'[6]800m.'!$D$8:$F$986,3,0)),"",(VLOOKUP(B35,'[6]800m.'!$D$8:$H$986,3,0)))</f>
        <v/>
      </c>
      <c r="M35" s="50" t="str">
        <f>IF(ISERROR(VLOOKUP(B35,'[6]800m.'!$D$8:$G$986,4,0)),"",(VLOOKUP(B35,'[6]800m.'!$D$8:$G$986,4,0)))</f>
        <v/>
      </c>
      <c r="N35" s="62">
        <f>IF(ISERROR(VLOOKUP(B35,'[6]80m.'!$D$8:$F$1000,3,0)),"",(VLOOKUP(B35,'[6]80m.'!$D$8:$H$1000,3,0)))</f>
        <v>1142</v>
      </c>
      <c r="O35" s="22">
        <f>IF(ISERROR(VLOOKUP(B35,'[6]80m.'!$D$8:$G$1000,4,0)),"",(VLOOKUP(B35,'[6]80m.'!$D$8:$G$1000,4,0)))</f>
        <v>61</v>
      </c>
      <c r="P35" s="48">
        <f t="shared" si="0"/>
        <v>131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155</v>
      </c>
      <c r="C36" s="30" t="s">
        <v>48</v>
      </c>
      <c r="D36" s="61" t="str">
        <f>IF(ISERROR(VLOOKUP(B36,'[6]60m.'!$D$8:$F$1000,3,0)),"",(VLOOKUP(B36,'[6]60m.'!$D$8:$H$1000,3,0)))</f>
        <v/>
      </c>
      <c r="E36" s="27" t="str">
        <f>IF(ISERROR(VLOOKUP(B36,'[6]60m.'!$D$8:$G$1000,4,0)),"",(VLOOKUP(B36,'[6]60m.'!$D$8:$G$1000,4,0)))</f>
        <v/>
      </c>
      <c r="F36" s="53">
        <f>IF(ISERROR(VLOOKUP(B36,[6]Uzun!$E$8:$K$1000,7,0)),"",(VLOOKUP(B36,[6]Uzun!$E$8:$K$1000,7,0)))</f>
        <v>393</v>
      </c>
      <c r="G36" s="22">
        <f>IF(ISERROR(VLOOKUP(B36,[6]Uzun!$E$8:$L$1000,8,0)),"",(VLOOKUP(B36,[6]Uzun!$E$8:$L$1000,8,0)))</f>
        <v>38</v>
      </c>
      <c r="H36" s="28">
        <f>IF(ISERROR(VLOOKUP(B36,[6]Gülle!$E$8:$K$1000,7,0)),"",(VLOOKUP(B36,[6]Gülle!$E$8:$K$1000,7,0)))</f>
        <v>559</v>
      </c>
      <c r="I36" s="27">
        <f>IF(ISERROR(VLOOKUP(B36,[6]Gülle!$E$8:$L$1000,8,0)),"",(VLOOKUP(B36,[6]Gülle!$E$8:$L$1000,8,0)))</f>
        <v>30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IF(ISERROR(VLOOKUP(B36,'[6]800m.'!$D$8:$F$986,3,0)),"",(VLOOKUP(B36,'[6]800m.'!$D$8:$H$986,3,0)))</f>
        <v/>
      </c>
      <c r="M36" s="50" t="str">
        <f>IF(ISERROR(VLOOKUP(B36,'[6]800m.'!$D$8:$G$986,4,0)),"",(VLOOKUP(B36,'[6]800m.'!$D$8:$G$986,4,0)))</f>
        <v/>
      </c>
      <c r="N36" s="62">
        <f>IF(ISERROR(VLOOKUP(B36,'[6]80m.'!$D$8:$F$1000,3,0)),"",(VLOOKUP(B36,'[6]80m.'!$D$8:$H$1000,3,0)))</f>
        <v>1206</v>
      </c>
      <c r="O36" s="22">
        <f>IF(ISERROR(VLOOKUP(B36,'[6]80m.'!$D$8:$G$1000,4,0)),"",(VLOOKUP(B36,'[6]80m.'!$D$8:$G$1000,4,0)))</f>
        <v>48</v>
      </c>
      <c r="P36" s="48">
        <f t="shared" si="0"/>
        <v>116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156</v>
      </c>
      <c r="C37" s="30" t="s">
        <v>43</v>
      </c>
      <c r="D37" s="61" t="str">
        <f>IF(ISERROR(VLOOKUP(B37,'[6]60m.'!$D$8:$F$1000,3,0)),"",(VLOOKUP(B37,'[6]60m.'!$D$8:$H$1000,3,0)))</f>
        <v/>
      </c>
      <c r="E37" s="27" t="str">
        <f>IF(ISERROR(VLOOKUP(B37,'[6]60m.'!$D$8:$G$1000,4,0)),"",(VLOOKUP(B37,'[6]60m.'!$D$8:$G$1000,4,0)))</f>
        <v/>
      </c>
      <c r="F37" s="53">
        <f>IF(ISERROR(VLOOKUP(B37,[6]Uzun!$E$8:$K$1000,7,0)),"",(VLOOKUP(B37,[6]Uzun!$E$8:$K$1000,7,0)))</f>
        <v>385</v>
      </c>
      <c r="G37" s="22">
        <f>IF(ISERROR(VLOOKUP(B37,[6]Uzun!$E$8:$L$1000,8,0)),"",(VLOOKUP(B37,[6]Uzun!$E$8:$L$1000,8,0)))</f>
        <v>37</v>
      </c>
      <c r="H37" s="28" t="str">
        <f>IF(ISERROR(VLOOKUP(B37,[6]Gülle!$E$8:$K$1000,7,0)),"",(VLOOKUP(B37,[6]Gülle!$E$8:$K$1000,7,0)))</f>
        <v/>
      </c>
      <c r="I37" s="27" t="str">
        <f>IF(ISERROR(VLOOKUP(B37,[6]Gülle!$E$8:$L$1000,8,0)),"",(VLOOKUP(B37,[6]Gülle!$E$8:$L$1000,8,0)))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IF(ISERROR(VLOOKUP(B37,'[6]800m.'!$D$8:$F$986,3,0)),"",(VLOOKUP(B37,'[6]800m.'!$D$8:$H$986,3,0)))</f>
        <v/>
      </c>
      <c r="M37" s="50" t="str">
        <f>IF(ISERROR(VLOOKUP(B37,'[6]800m.'!$D$8:$G$986,4,0)),"",(VLOOKUP(B37,'[6]800m.'!$D$8:$G$986,4,0)))</f>
        <v/>
      </c>
      <c r="N37" s="62">
        <f>IF(ISERROR(VLOOKUP(B37,'[6]80m.'!$D$8:$F$1000,3,0)),"",(VLOOKUP(B37,'[6]80m.'!$D$8:$H$1000,3,0)))</f>
        <v>1229</v>
      </c>
      <c r="O37" s="22">
        <f>IF(ISERROR(VLOOKUP(B37,'[6]80m.'!$D$8:$G$1000,4,0)),"",(VLOOKUP(B37,'[6]80m.'!$D$8:$G$1000,4,0)))</f>
        <v>44</v>
      </c>
      <c r="P37" s="48">
        <f t="shared" si="0"/>
        <v>81</v>
      </c>
      <c r="Q37" s="54"/>
      <c r="R37" s="45"/>
      <c r="S37" s="45"/>
      <c r="T37" s="45"/>
      <c r="U37" s="45"/>
      <c r="V37" s="45"/>
    </row>
    <row r="38" spans="1:22" ht="27.75" customHeight="1" x14ac:dyDescent="0.2">
      <c r="A38" s="31">
        <v>11</v>
      </c>
      <c r="B38" s="30" t="s">
        <v>157</v>
      </c>
      <c r="C38" s="30" t="s">
        <v>25</v>
      </c>
      <c r="D38" s="61">
        <f>IF(ISERROR(VLOOKUP(B38,'[6]60m.'!$D$8:$F$1000,3,0)),"",(VLOOKUP(B38,'[6]60m.'!$D$8:$H$1000,3,0)))</f>
        <v>1170</v>
      </c>
      <c r="E38" s="27">
        <f>IF(ISERROR(VLOOKUP(B38,'[6]60m.'!$D$8:$G$1000,4,0)),"",(VLOOKUP(B38,'[6]60m.'!$D$8:$G$1000,4,0)))</f>
        <v>14</v>
      </c>
      <c r="F38" s="53">
        <f>IF(ISERROR(VLOOKUP(B38,[6]Uzun!$E$8:$K$1000,7,0)),"",(VLOOKUP(B38,[6]Uzun!$E$8:$K$1000,7,0)))</f>
        <v>302</v>
      </c>
      <c r="G38" s="22">
        <f>IF(ISERROR(VLOOKUP(B38,[6]Uzun!$E$8:$L$1000,8,0)),"",(VLOOKUP(B38,[6]Uzun!$E$8:$L$1000,8,0)))</f>
        <v>22</v>
      </c>
      <c r="H38" s="28" t="str">
        <f>IF(ISERROR(VLOOKUP(B38,[6]Gülle!$E$8:$K$1000,7,0)),"",(VLOOKUP(B38,[6]Gülle!$E$8:$K$1000,7,0)))</f>
        <v>DNS</v>
      </c>
      <c r="I38" s="27">
        <f>IF(ISERROR(VLOOKUP(B38,[6]Gülle!$E$8:$L$1000,8,0)),"",(VLOOKUP(B38,[6]Gülle!$E$8:$L$1000,8,0)))</f>
        <v>0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IF(ISERROR(VLOOKUP(B38,'[6]800m.'!$D$8:$F$986,3,0)),"",(VLOOKUP(B38,'[6]800m.'!$D$8:$H$986,3,0)))</f>
        <v/>
      </c>
      <c r="M38" s="50" t="str">
        <f>IF(ISERROR(VLOOKUP(B38,'[6]800m.'!$D$8:$G$986,4,0)),"",(VLOOKUP(B38,'[6]800m.'!$D$8:$G$986,4,0)))</f>
        <v/>
      </c>
      <c r="N38" s="62" t="str">
        <f>IF(ISERROR(VLOOKUP(B38,'[6]80m.'!$D$8:$F$1000,3,0)),"",(VLOOKUP(B38,'[6]80m.'!$D$8:$H$1000,3,0)))</f>
        <v/>
      </c>
      <c r="O38" s="22" t="str">
        <f>IF(ISERROR(VLOOKUP(B38,'[6]80m.'!$D$8:$G$1000,4,0)),"",(VLOOKUP(B38,'[6]80m.'!$D$8:$G$1000,4,0)))</f>
        <v/>
      </c>
      <c r="P38" s="48">
        <f t="shared" si="0"/>
        <v>36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158</v>
      </c>
      <c r="C39" s="30" t="s">
        <v>41</v>
      </c>
      <c r="D39" s="61" t="str">
        <f>IF(ISERROR(VLOOKUP(B39,'[6]60m.'!$D$8:$F$1000,3,0)),"",(VLOOKUP(B39,'[6]60m.'!$D$8:$H$1000,3,0)))</f>
        <v/>
      </c>
      <c r="E39" s="27" t="str">
        <f>IF(ISERROR(VLOOKUP(B39,'[6]60m.'!$D$8:$G$1000,4,0)),"",(VLOOKUP(B39,'[6]60m.'!$D$8:$G$1000,4,0)))</f>
        <v/>
      </c>
      <c r="F39" s="53">
        <f>IF(ISERROR(VLOOKUP(B39,[6]Uzun!$E$8:$K$1000,7,0)),"",(VLOOKUP(B39,[6]Uzun!$E$8:$K$1000,7,0)))</f>
        <v>376</v>
      </c>
      <c r="G39" s="22">
        <f>IF(ISERROR(VLOOKUP(B39,[6]Uzun!$E$8:$L$1000,8,0)),"",(VLOOKUP(B39,[6]Uzun!$E$8:$L$1000,8,0)))</f>
        <v>35</v>
      </c>
      <c r="H39" s="28">
        <f>IF(ISERROR(VLOOKUP(B39,[6]Gülle!$E$8:$K$1000,7,0)),"",(VLOOKUP(B39,[6]Gülle!$E$8:$K$1000,7,0)))</f>
        <v>644</v>
      </c>
      <c r="I39" s="27">
        <f>IF(ISERROR(VLOOKUP(B39,[6]Gülle!$E$8:$L$1000,8,0)),"",(VLOOKUP(B39,[6]Gülle!$E$8:$L$1000,8,0)))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IF(ISERROR(VLOOKUP(B39,'[6]800m.'!$D$8:$F$986,3,0)),"",(VLOOKUP(B39,'[6]800m.'!$D$8:$H$986,3,0)))</f>
        <v/>
      </c>
      <c r="M39" s="50" t="str">
        <f>IF(ISERROR(VLOOKUP(B39,'[6]800m.'!$D$8:$G$986,4,0)),"",(VLOOKUP(B39,'[6]800m.'!$D$8:$G$986,4,0)))</f>
        <v/>
      </c>
      <c r="N39" s="62">
        <f>IF(ISERROR(VLOOKUP(B39,'[6]80m.'!$D$8:$F$1000,3,0)),"",(VLOOKUP(B39,'[6]80m.'!$D$8:$H$1000,3,0)))</f>
        <v>1243</v>
      </c>
      <c r="O39" s="22">
        <f>IF(ISERROR(VLOOKUP(B39,'[6]80m.'!$D$8:$G$1000,4,0)),"",(VLOOKUP(B39,'[6]80m.'!$D$8:$G$1000,4,0)))</f>
        <v>41</v>
      </c>
      <c r="P39" s="48">
        <f t="shared" si="0"/>
        <v>112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159</v>
      </c>
      <c r="C40" s="30" t="s">
        <v>43</v>
      </c>
      <c r="D40" s="61" t="str">
        <f>IF(ISERROR(VLOOKUP(B40,'[6]60m.'!$D$8:$F$1000,3,0)),"",(VLOOKUP(B40,'[6]60m.'!$D$8:$H$1000,3,0)))</f>
        <v/>
      </c>
      <c r="E40" s="27" t="str">
        <f>IF(ISERROR(VLOOKUP(B40,'[6]60m.'!$D$8:$G$1000,4,0)),"",(VLOOKUP(B40,'[6]60m.'!$D$8:$G$1000,4,0)))</f>
        <v/>
      </c>
      <c r="F40" s="53">
        <f>IF(ISERROR(VLOOKUP(B40,[6]Uzun!$E$8:$K$1000,7,0)),"",(VLOOKUP(B40,[6]Uzun!$E$8:$K$1000,7,0)))</f>
        <v>375</v>
      </c>
      <c r="G40" s="22">
        <f>IF(ISERROR(VLOOKUP(B40,[6]Uzun!$E$8:$L$1000,8,0)),"",(VLOOKUP(B40,[6]Uzun!$E$8:$L$1000,8,0)))</f>
        <v>35</v>
      </c>
      <c r="H40" s="28" t="str">
        <f>IF(ISERROR(VLOOKUP(B40,[6]Gülle!$E$8:$K$1000,7,0)),"",(VLOOKUP(B40,[6]Gülle!$E$8:$K$1000,7,0)))</f>
        <v/>
      </c>
      <c r="I40" s="27" t="str">
        <f>IF(ISERROR(VLOOKUP(B40,[6]Gülle!$E$8:$L$1000,8,0)),"",(VLOOKUP(B40,[6]Gülle!$E$8:$L$1000,8,0)))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IF(ISERROR(VLOOKUP(B40,'[6]800m.'!$D$8:$F$986,3,0)),"",(VLOOKUP(B40,'[6]800m.'!$D$8:$H$986,3,0)))</f>
        <v/>
      </c>
      <c r="M40" s="50" t="str">
        <f>IF(ISERROR(VLOOKUP(B40,'[6]800m.'!$D$8:$G$986,4,0)),"",(VLOOKUP(B40,'[6]800m.'!$D$8:$G$986,4,0)))</f>
        <v/>
      </c>
      <c r="N40" s="62">
        <f>IF(ISERROR(VLOOKUP(B40,'[6]80m.'!$D$8:$F$1000,3,0)),"",(VLOOKUP(B40,'[6]80m.'!$D$8:$H$1000,3,0)))</f>
        <v>1273</v>
      </c>
      <c r="O40" s="22">
        <f>IF(ISERROR(VLOOKUP(B40,'[6]80m.'!$D$8:$G$1000,4,0)),"",(VLOOKUP(B40,'[6]80m.'!$D$8:$G$1000,4,0)))</f>
        <v>35</v>
      </c>
      <c r="P40" s="48">
        <f t="shared" si="0"/>
        <v>70</v>
      </c>
      <c r="Q40" s="54"/>
      <c r="R40" s="45"/>
      <c r="S40" s="45"/>
      <c r="T40" s="45"/>
      <c r="U40" s="45"/>
      <c r="V40" s="45"/>
    </row>
    <row r="41" spans="1:22" ht="27.75" hidden="1" customHeight="1" x14ac:dyDescent="0.2">
      <c r="A41" s="31">
        <v>34</v>
      </c>
      <c r="B41" s="30" t="s">
        <v>160</v>
      </c>
      <c r="C41" s="30" t="s">
        <v>52</v>
      </c>
      <c r="D41" s="61" t="str">
        <f>IF(ISERROR(VLOOKUP(B41,'[6]60m.'!$D$8:$F$1000,3,0)),"",(VLOOKUP(B41,'[6]60m.'!$D$8:$H$1000,3,0)))</f>
        <v/>
      </c>
      <c r="E41" s="27" t="str">
        <f>IF(ISERROR(VLOOKUP(B41,'[6]60m.'!$D$8:$G$1000,4,0)),"",(VLOOKUP(B41,'[6]60m.'!$D$8:$G$1000,4,0)))</f>
        <v/>
      </c>
      <c r="F41" s="53">
        <f>IF(ISERROR(VLOOKUP(B41,[6]Uzun!$E$8:$K$1000,7,0)),"",(VLOOKUP(B41,[6]Uzun!$E$8:$K$1000,7,0)))</f>
        <v>373</v>
      </c>
      <c r="G41" s="22">
        <f>IF(ISERROR(VLOOKUP(B41,[6]Uzun!$E$8:$L$1000,8,0)),"",(VLOOKUP(B41,[6]Uzun!$E$8:$L$1000,8,0)))</f>
        <v>34</v>
      </c>
      <c r="H41" s="28">
        <f>IF(ISERROR(VLOOKUP(B41,[6]Gülle!$E$8:$K$1000,7,0)),"",(VLOOKUP(B41,[6]Gülle!$E$8:$K$1000,7,0)))</f>
        <v>620</v>
      </c>
      <c r="I41" s="27">
        <f>IF(ISERROR(VLOOKUP(B41,[6]Gülle!$E$8:$L$1000,8,0)),"",(VLOOKUP(B41,[6]Gülle!$E$8:$L$1000,8,0)))</f>
        <v>35</v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IF(ISERROR(VLOOKUP(B41,'[6]800m.'!$D$8:$F$986,3,0)),"",(VLOOKUP(B41,'[6]800m.'!$D$8:$H$986,3,0)))</f>
        <v/>
      </c>
      <c r="M41" s="50" t="str">
        <f>IF(ISERROR(VLOOKUP(B41,'[6]800m.'!$D$8:$G$986,4,0)),"",(VLOOKUP(B41,'[6]800m.'!$D$8:$G$986,4,0)))</f>
        <v/>
      </c>
      <c r="N41" s="62">
        <f>IF(ISERROR(VLOOKUP(B41,'[6]80m.'!$D$8:$F$1000,3,0)),"",(VLOOKUP(B41,'[6]80m.'!$D$8:$H$1000,3,0)))</f>
        <v>1253</v>
      </c>
      <c r="O41" s="22">
        <f>IF(ISERROR(VLOOKUP(B41,'[6]80m.'!$D$8:$G$1000,4,0)),"",(VLOOKUP(B41,'[6]80m.'!$D$8:$G$1000,4,0)))</f>
        <v>39</v>
      </c>
      <c r="P41" s="48">
        <f t="shared" si="0"/>
        <v>108</v>
      </c>
      <c r="Q41" s="54"/>
      <c r="R41" s="45"/>
      <c r="S41" s="45"/>
      <c r="T41" s="45"/>
      <c r="U41" s="45"/>
      <c r="V41" s="45"/>
    </row>
    <row r="42" spans="1:22" ht="27.75" hidden="1" customHeight="1" x14ac:dyDescent="0.2">
      <c r="A42" s="31">
        <v>35</v>
      </c>
      <c r="B42" s="30" t="s">
        <v>161</v>
      </c>
      <c r="C42" s="30" t="s">
        <v>41</v>
      </c>
      <c r="D42" s="61" t="str">
        <f>IF(ISERROR(VLOOKUP(B42,'[6]60m.'!$D$8:$F$1000,3,0)),"",(VLOOKUP(B42,'[6]60m.'!$D$8:$H$1000,3,0)))</f>
        <v/>
      </c>
      <c r="E42" s="27" t="str">
        <f>IF(ISERROR(VLOOKUP(B42,'[6]60m.'!$D$8:$G$1000,4,0)),"",(VLOOKUP(B42,'[6]60m.'!$D$8:$G$1000,4,0)))</f>
        <v/>
      </c>
      <c r="F42" s="53">
        <f>IF(ISERROR(VLOOKUP(B42,[6]Uzun!$E$8:$K$1000,7,0)),"",(VLOOKUP(B42,[6]Uzun!$E$8:$K$1000,7,0)))</f>
        <v>365</v>
      </c>
      <c r="G42" s="22">
        <f>IF(ISERROR(VLOOKUP(B42,[6]Uzun!$E$8:$L$1000,8,0)),"",(VLOOKUP(B42,[6]Uzun!$E$8:$L$1000,8,0)))</f>
        <v>33</v>
      </c>
      <c r="H42" s="28">
        <f>IF(ISERROR(VLOOKUP(B42,[6]Gülle!$E$8:$K$1000,7,0)),"",(VLOOKUP(B42,[6]Gülle!$E$8:$K$1000,7,0)))</f>
        <v>596</v>
      </c>
      <c r="I42" s="27">
        <f>IF(ISERROR(VLOOKUP(B42,[6]Gülle!$E$8:$L$1000,8,0)),"",(VLOOKUP(B42,[6]Gülle!$E$8:$L$1000,8,0)))</f>
        <v>33</v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IF(ISERROR(VLOOKUP(B42,'[6]800m.'!$D$8:$F$986,3,0)),"",(VLOOKUP(B42,'[6]800m.'!$D$8:$H$986,3,0)))</f>
        <v/>
      </c>
      <c r="M42" s="50" t="str">
        <f>IF(ISERROR(VLOOKUP(B42,'[6]800m.'!$D$8:$G$986,4,0)),"",(VLOOKUP(B42,'[6]800m.'!$D$8:$G$986,4,0)))</f>
        <v/>
      </c>
      <c r="N42" s="62">
        <f>IF(ISERROR(VLOOKUP(B42,'[6]80m.'!$D$8:$F$1000,3,0)),"",(VLOOKUP(B42,'[6]80m.'!$D$8:$H$1000,3,0)))</f>
        <v>1182</v>
      </c>
      <c r="O42" s="22">
        <f>IF(ISERROR(VLOOKUP(B42,'[6]80m.'!$D$8:$G$1000,4,0)),"",(VLOOKUP(B42,'[6]80m.'!$D$8:$G$1000,4,0)))</f>
        <v>53</v>
      </c>
      <c r="P42" s="48">
        <f t="shared" si="0"/>
        <v>119</v>
      </c>
      <c r="Q42" s="54"/>
      <c r="R42" s="45"/>
      <c r="S42" s="45"/>
      <c r="T42" s="45"/>
      <c r="U42" s="45"/>
      <c r="V42" s="45"/>
    </row>
    <row r="43" spans="1:22" ht="27.75" hidden="1" customHeight="1" x14ac:dyDescent="0.2">
      <c r="A43" s="31">
        <v>36</v>
      </c>
      <c r="B43" s="30" t="s">
        <v>162</v>
      </c>
      <c r="C43" s="30" t="s">
        <v>41</v>
      </c>
      <c r="D43" s="61" t="str">
        <f>IF(ISERROR(VLOOKUP(B43,'[6]60m.'!$D$8:$F$1000,3,0)),"",(VLOOKUP(B43,'[6]60m.'!$D$8:$H$1000,3,0)))</f>
        <v/>
      </c>
      <c r="E43" s="27" t="str">
        <f>IF(ISERROR(VLOOKUP(B43,'[6]60m.'!$D$8:$G$1000,4,0)),"",(VLOOKUP(B43,'[6]60m.'!$D$8:$G$1000,4,0)))</f>
        <v/>
      </c>
      <c r="F43" s="53">
        <f>IF(ISERROR(VLOOKUP(B43,[6]Uzun!$E$8:$K$1000,7,0)),"",(VLOOKUP(B43,[6]Uzun!$E$8:$K$1000,7,0)))</f>
        <v>368</v>
      </c>
      <c r="G43" s="22">
        <f>IF(ISERROR(VLOOKUP(B43,[6]Uzun!$E$8:$L$1000,8,0)),"",(VLOOKUP(B43,[6]Uzun!$E$8:$L$1000,8,0)))</f>
        <v>33</v>
      </c>
      <c r="H43" s="28">
        <f>IF(ISERROR(VLOOKUP(B43,[6]Gülle!$E$8:$K$1000,7,0)),"",(VLOOKUP(B43,[6]Gülle!$E$8:$K$1000,7,0)))</f>
        <v>610</v>
      </c>
      <c r="I43" s="27">
        <f>IF(ISERROR(VLOOKUP(B43,[6]Gülle!$E$8:$L$1000,8,0)),"",(VLOOKUP(B43,[6]Gülle!$E$8:$L$1000,8,0)))</f>
        <v>34</v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IF(ISERROR(VLOOKUP(B43,'[6]800m.'!$D$8:$F$986,3,0)),"",(VLOOKUP(B43,'[6]800m.'!$D$8:$H$986,3,0)))</f>
        <v/>
      </c>
      <c r="M43" s="50" t="str">
        <f>IF(ISERROR(VLOOKUP(B43,'[6]800m.'!$D$8:$G$986,4,0)),"",(VLOOKUP(B43,'[6]800m.'!$D$8:$G$986,4,0)))</f>
        <v/>
      </c>
      <c r="N43" s="62">
        <f>IF(ISERROR(VLOOKUP(B43,'[6]80m.'!$D$8:$F$1000,3,0)),"",(VLOOKUP(B43,'[6]80m.'!$D$8:$H$1000,3,0)))</f>
        <v>1280</v>
      </c>
      <c r="O43" s="22">
        <f>IF(ISERROR(VLOOKUP(B43,'[6]80m.'!$D$8:$G$1000,4,0)),"",(VLOOKUP(B43,'[6]80m.'!$D$8:$G$1000,4,0)))</f>
        <v>34</v>
      </c>
      <c r="P43" s="48">
        <f t="shared" si="0"/>
        <v>101</v>
      </c>
      <c r="Q43" s="54"/>
      <c r="R43" s="45"/>
      <c r="S43" s="45"/>
      <c r="T43" s="45"/>
      <c r="U43" s="45"/>
      <c r="V43" s="45"/>
    </row>
    <row r="44" spans="1:22" ht="27.75" hidden="1" customHeight="1" x14ac:dyDescent="0.2">
      <c r="A44" s="31">
        <v>37</v>
      </c>
      <c r="B44" s="30" t="s">
        <v>163</v>
      </c>
      <c r="C44" s="30" t="s">
        <v>41</v>
      </c>
      <c r="D44" s="61" t="str">
        <f>IF(ISERROR(VLOOKUP(B44,'[6]60m.'!$D$8:$F$1000,3,0)),"",(VLOOKUP(B44,'[6]60m.'!$D$8:$H$1000,3,0)))</f>
        <v/>
      </c>
      <c r="E44" s="27" t="str">
        <f>IF(ISERROR(VLOOKUP(B44,'[6]60m.'!$D$8:$G$1000,4,0)),"",(VLOOKUP(B44,'[6]60m.'!$D$8:$G$1000,4,0)))</f>
        <v/>
      </c>
      <c r="F44" s="53">
        <f>IF(ISERROR(VLOOKUP(B44,[6]Uzun!$E$8:$K$1000,7,0)),"",(VLOOKUP(B44,[6]Uzun!$E$8:$K$1000,7,0)))</f>
        <v>363</v>
      </c>
      <c r="G44" s="22">
        <f>IF(ISERROR(VLOOKUP(B44,[6]Uzun!$E$8:$L$1000,8,0)),"",(VLOOKUP(B44,[6]Uzun!$E$8:$L$1000,8,0)))</f>
        <v>32</v>
      </c>
      <c r="H44" s="28">
        <f>IF(ISERROR(VLOOKUP(B44,[6]Gülle!$E$8:$K$1000,7,0)),"",(VLOOKUP(B44,[6]Gülle!$E$8:$K$1000,7,0)))</f>
        <v>550</v>
      </c>
      <c r="I44" s="27">
        <f>IF(ISERROR(VLOOKUP(B44,[6]Gülle!$E$8:$L$1000,8,0)),"",(VLOOKUP(B44,[6]Gülle!$E$8:$L$1000,8,0)))</f>
        <v>30</v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IF(ISERROR(VLOOKUP(B44,'[6]800m.'!$D$8:$F$986,3,0)),"",(VLOOKUP(B44,'[6]800m.'!$D$8:$H$986,3,0)))</f>
        <v/>
      </c>
      <c r="M44" s="50" t="str">
        <f>IF(ISERROR(VLOOKUP(B44,'[6]800m.'!$D$8:$G$986,4,0)),"",(VLOOKUP(B44,'[6]800m.'!$D$8:$G$986,4,0)))</f>
        <v/>
      </c>
      <c r="N44" s="62">
        <f>IF(ISERROR(VLOOKUP(B44,'[6]80m.'!$D$8:$F$1000,3,0)),"",(VLOOKUP(B44,'[6]80m.'!$D$8:$H$1000,3,0)))</f>
        <v>1309</v>
      </c>
      <c r="O44" s="22">
        <f>IF(ISERROR(VLOOKUP(B44,'[6]80m.'!$D$8:$G$1000,4,0)),"",(VLOOKUP(B44,'[6]80m.'!$D$8:$G$1000,4,0)))</f>
        <v>28</v>
      </c>
      <c r="P44" s="48">
        <f t="shared" si="0"/>
        <v>90</v>
      </c>
      <c r="Q44" s="54"/>
      <c r="R44" s="45"/>
      <c r="S44" s="45"/>
      <c r="T44" s="45"/>
      <c r="U44" s="45"/>
      <c r="V44" s="45"/>
    </row>
    <row r="45" spans="1:22" ht="27.75" hidden="1" customHeight="1" x14ac:dyDescent="0.2">
      <c r="A45" s="31">
        <v>38</v>
      </c>
      <c r="B45" s="30" t="s">
        <v>164</v>
      </c>
      <c r="C45" s="30" t="s">
        <v>63</v>
      </c>
      <c r="D45" s="61" t="str">
        <f>IF(ISERROR(VLOOKUP(B45,'[6]60m.'!$D$8:$F$1000,3,0)),"",(VLOOKUP(B45,'[6]60m.'!$D$8:$H$1000,3,0)))</f>
        <v/>
      </c>
      <c r="E45" s="27" t="str">
        <f>IF(ISERROR(VLOOKUP(B45,'[6]60m.'!$D$8:$G$1000,4,0)),"",(VLOOKUP(B45,'[6]60m.'!$D$8:$G$1000,4,0)))</f>
        <v/>
      </c>
      <c r="F45" s="53">
        <f>IF(ISERROR(VLOOKUP(B45,[6]Uzun!$E$8:$K$1000,7,0)),"",(VLOOKUP(B45,[6]Uzun!$E$8:$K$1000,7,0)))</f>
        <v>359</v>
      </c>
      <c r="G45" s="22">
        <f>IF(ISERROR(VLOOKUP(B45,[6]Uzun!$E$8:$L$1000,8,0)),"",(VLOOKUP(B45,[6]Uzun!$E$8:$L$1000,8,0)))</f>
        <v>31</v>
      </c>
      <c r="H45" s="28">
        <f>IF(ISERROR(VLOOKUP(B45,[6]Gülle!$E$8:$K$1000,7,0)),"",(VLOOKUP(B45,[6]Gülle!$E$8:$K$1000,7,0)))</f>
        <v>481</v>
      </c>
      <c r="I45" s="27">
        <f>IF(ISERROR(VLOOKUP(B45,[6]Gülle!$E$8:$L$1000,8,0)),"",(VLOOKUP(B45,[6]Gülle!$E$8:$L$1000,8,0)))</f>
        <v>25</v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IF(ISERROR(VLOOKUP(B45,'[6]800m.'!$D$8:$F$986,3,0)),"",(VLOOKUP(B45,'[6]800m.'!$D$8:$H$986,3,0)))</f>
        <v/>
      </c>
      <c r="M45" s="50" t="str">
        <f>IF(ISERROR(VLOOKUP(B45,'[6]800m.'!$D$8:$G$986,4,0)),"",(VLOOKUP(B45,'[6]800m.'!$D$8:$G$986,4,0)))</f>
        <v/>
      </c>
      <c r="N45" s="62">
        <f>IF(ISERROR(VLOOKUP(B45,'[6]80m.'!$D$8:$F$1000,3,0)),"",(VLOOKUP(B45,'[6]80m.'!$D$8:$H$1000,3,0)))</f>
        <v>1236</v>
      </c>
      <c r="O45" s="22">
        <f>IF(ISERROR(VLOOKUP(B45,'[6]80m.'!$D$8:$G$1000,4,0)),"",(VLOOKUP(B45,'[6]80m.'!$D$8:$G$1000,4,0)))</f>
        <v>42</v>
      </c>
      <c r="P45" s="48">
        <f t="shared" si="0"/>
        <v>98</v>
      </c>
      <c r="Q45" s="54"/>
      <c r="R45" s="45"/>
      <c r="S45" s="45"/>
      <c r="T45" s="45"/>
      <c r="U45" s="45"/>
      <c r="V45" s="45"/>
    </row>
    <row r="46" spans="1:22" ht="27.75" hidden="1" customHeight="1" x14ac:dyDescent="0.2">
      <c r="A46" s="31">
        <v>39</v>
      </c>
      <c r="B46" s="30" t="s">
        <v>165</v>
      </c>
      <c r="C46" s="30" t="s">
        <v>48</v>
      </c>
      <c r="D46" s="61" t="str">
        <f>IF(ISERROR(VLOOKUP(B46,'[6]60m.'!$D$8:$F$1000,3,0)),"",(VLOOKUP(B46,'[6]60m.'!$D$8:$H$1000,3,0)))</f>
        <v/>
      </c>
      <c r="E46" s="27" t="str">
        <f>IF(ISERROR(VLOOKUP(B46,'[6]60m.'!$D$8:$G$1000,4,0)),"",(VLOOKUP(B46,'[6]60m.'!$D$8:$G$1000,4,0)))</f>
        <v/>
      </c>
      <c r="F46" s="53">
        <f>IF(ISERROR(VLOOKUP(B46,[6]Uzun!$E$8:$K$1000,7,0)),"",(VLOOKUP(B46,[6]Uzun!$E$8:$K$1000,7,0)))</f>
        <v>320</v>
      </c>
      <c r="G46" s="22">
        <f>IF(ISERROR(VLOOKUP(B46,[6]Uzun!$E$8:$L$1000,8,0)),"",(VLOOKUP(B46,[6]Uzun!$E$8:$L$1000,8,0)))</f>
        <v>25</v>
      </c>
      <c r="H46" s="28">
        <f>IF(ISERROR(VLOOKUP(B46,[6]Gülle!$E$8:$K$1000,7,0)),"",(VLOOKUP(B46,[6]Gülle!$E$8:$K$1000,7,0)))</f>
        <v>500</v>
      </c>
      <c r="I46" s="27">
        <f>IF(ISERROR(VLOOKUP(B46,[6]Gülle!$E$8:$L$1000,8,0)),"",(VLOOKUP(B46,[6]Gülle!$E$8:$L$1000,8,0)))</f>
        <v>27</v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IF(ISERROR(VLOOKUP(B46,'[6]800m.'!$D$8:$F$986,3,0)),"",(VLOOKUP(B46,'[6]800m.'!$D$8:$H$986,3,0)))</f>
        <v/>
      </c>
      <c r="M46" s="50" t="str">
        <f>IF(ISERROR(VLOOKUP(B46,'[6]800m.'!$D$8:$G$986,4,0)),"",(VLOOKUP(B46,'[6]800m.'!$D$8:$G$986,4,0)))</f>
        <v/>
      </c>
      <c r="N46" s="62">
        <f>IF(ISERROR(VLOOKUP(B46,'[6]80m.'!$D$8:$F$1000,3,0)),"",(VLOOKUP(B46,'[6]80m.'!$D$8:$H$1000,3,0)))</f>
        <v>1210</v>
      </c>
      <c r="O46" s="22">
        <f>IF(ISERROR(VLOOKUP(B46,'[6]80m.'!$D$8:$G$1000,4,0)),"",(VLOOKUP(B46,'[6]80m.'!$D$8:$G$1000,4,0)))</f>
        <v>48</v>
      </c>
      <c r="P46" s="48">
        <f t="shared" si="0"/>
        <v>100</v>
      </c>
      <c r="Q46" s="54"/>
      <c r="R46" s="45"/>
      <c r="S46" s="45"/>
      <c r="T46" s="45"/>
      <c r="U46" s="45"/>
      <c r="V46" s="45"/>
    </row>
    <row r="47" spans="1:22" ht="27.75" hidden="1" customHeight="1" x14ac:dyDescent="0.2">
      <c r="A47" s="31">
        <v>40</v>
      </c>
      <c r="B47" s="30" t="s">
        <v>166</v>
      </c>
      <c r="C47" s="30" t="s">
        <v>48</v>
      </c>
      <c r="D47" s="61" t="str">
        <f>IF(ISERROR(VLOOKUP(B47,'[6]60m.'!$D$8:$F$1000,3,0)),"",(VLOOKUP(B47,'[6]60m.'!$D$8:$H$1000,3,0)))</f>
        <v/>
      </c>
      <c r="E47" s="27" t="str">
        <f>IF(ISERROR(VLOOKUP(B47,'[6]60m.'!$D$8:$G$1000,4,0)),"",(VLOOKUP(B47,'[6]60m.'!$D$8:$G$1000,4,0)))</f>
        <v/>
      </c>
      <c r="F47" s="53">
        <f>IF(ISERROR(VLOOKUP(B47,[6]Uzun!$E$8:$K$1000,7,0)),"",(VLOOKUP(B47,[6]Uzun!$E$8:$K$1000,7,0)))</f>
        <v>319</v>
      </c>
      <c r="G47" s="22">
        <f>IF(ISERROR(VLOOKUP(B47,[6]Uzun!$E$8:$L$1000,8,0)),"",(VLOOKUP(B47,[6]Uzun!$E$8:$L$1000,8,0)))</f>
        <v>24</v>
      </c>
      <c r="H47" s="28">
        <f>IF(ISERROR(VLOOKUP(B47,[6]Gülle!$E$8:$K$1000,7,0)),"",(VLOOKUP(B47,[6]Gülle!$E$8:$K$1000,7,0)))</f>
        <v>749</v>
      </c>
      <c r="I47" s="27">
        <f>IF(ISERROR(VLOOKUP(B47,[6]Gülle!$E$8:$L$1000,8,0)),"",(VLOOKUP(B47,[6]Gülle!$E$8:$L$1000,8,0)))</f>
        <v>43</v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IF(ISERROR(VLOOKUP(B47,'[6]800m.'!$D$8:$F$986,3,0)),"",(VLOOKUP(B47,'[6]800m.'!$D$8:$H$986,3,0)))</f>
        <v/>
      </c>
      <c r="M47" s="50" t="str">
        <f>IF(ISERROR(VLOOKUP(B47,'[6]800m.'!$D$8:$G$986,4,0)),"",(VLOOKUP(B47,'[6]800m.'!$D$8:$G$986,4,0)))</f>
        <v/>
      </c>
      <c r="N47" s="62">
        <f>IF(ISERROR(VLOOKUP(B47,'[6]80m.'!$D$8:$F$1000,3,0)),"",(VLOOKUP(B47,'[6]80m.'!$D$8:$H$1000,3,0)))</f>
        <v>1212</v>
      </c>
      <c r="O47" s="22">
        <f>IF(ISERROR(VLOOKUP(B47,'[6]80m.'!$D$8:$G$1000,4,0)),"",(VLOOKUP(B47,'[6]80m.'!$D$8:$G$1000,4,0)))</f>
        <v>47</v>
      </c>
      <c r="P47" s="48">
        <f t="shared" si="0"/>
        <v>114</v>
      </c>
      <c r="Q47" s="54"/>
      <c r="R47" s="45"/>
      <c r="S47" s="45"/>
      <c r="T47" s="45"/>
      <c r="U47" s="45"/>
      <c r="V47" s="45"/>
    </row>
    <row r="48" spans="1:22" ht="27.75" hidden="1" customHeight="1" x14ac:dyDescent="0.2">
      <c r="A48" s="31">
        <v>41</v>
      </c>
      <c r="B48" s="30" t="s">
        <v>167</v>
      </c>
      <c r="C48" s="30" t="s">
        <v>41</v>
      </c>
      <c r="D48" s="61" t="str">
        <f>IF(ISERROR(VLOOKUP(B48,'[6]60m.'!$D$8:$F$1000,3,0)),"",(VLOOKUP(B48,'[6]60m.'!$D$8:$H$1000,3,0)))</f>
        <v/>
      </c>
      <c r="E48" s="27" t="str">
        <f>IF(ISERROR(VLOOKUP(B48,'[6]60m.'!$D$8:$G$1000,4,0)),"",(VLOOKUP(B48,'[6]60m.'!$D$8:$G$1000,4,0)))</f>
        <v/>
      </c>
      <c r="F48" s="53">
        <f>IF(ISERROR(VLOOKUP(B48,[6]Uzun!$E$8:$K$1000,7,0)),"",(VLOOKUP(B48,[6]Uzun!$E$8:$K$1000,7,0)))</f>
        <v>276</v>
      </c>
      <c r="G48" s="22">
        <f>IF(ISERROR(VLOOKUP(B48,[6]Uzun!$E$8:$L$1000,8,0)),"",(VLOOKUP(B48,[6]Uzun!$E$8:$L$1000,8,0)))</f>
        <v>18</v>
      </c>
      <c r="H48" s="28">
        <f>IF(ISERROR(VLOOKUP(B48,[6]Gülle!$E$8:$K$1000,7,0)),"",(VLOOKUP(B48,[6]Gülle!$E$8:$K$1000,7,0)))</f>
        <v>644</v>
      </c>
      <c r="I48" s="27">
        <f>IF(ISERROR(VLOOKUP(B48,[6]Gülle!$E$8:$L$1000,8,0)),"",(VLOOKUP(B48,[6]Gülle!$E$8:$L$1000,8,0)))</f>
        <v>36</v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IF(ISERROR(VLOOKUP(B48,'[6]800m.'!$D$8:$F$986,3,0)),"",(VLOOKUP(B48,'[6]800m.'!$D$8:$H$986,3,0)))</f>
        <v/>
      </c>
      <c r="M48" s="50" t="str">
        <f>IF(ISERROR(VLOOKUP(B48,'[6]800m.'!$D$8:$G$986,4,0)),"",(VLOOKUP(B48,'[6]800m.'!$D$8:$G$986,4,0)))</f>
        <v/>
      </c>
      <c r="N48" s="62">
        <f>IF(ISERROR(VLOOKUP(B48,'[6]80m.'!$D$8:$F$1000,3,0)),"",(VLOOKUP(B48,'[6]80m.'!$D$8:$H$1000,3,0)))</f>
        <v>1303</v>
      </c>
      <c r="O48" s="22">
        <f>IF(ISERROR(VLOOKUP(B48,'[6]80m.'!$D$8:$G$1000,4,0)),"",(VLOOKUP(B48,'[6]80m.'!$D$8:$G$1000,4,0)))</f>
        <v>29</v>
      </c>
      <c r="P48" s="48">
        <f t="shared" si="0"/>
        <v>83</v>
      </c>
      <c r="Q48" s="54"/>
      <c r="R48" s="45"/>
      <c r="S48" s="45"/>
      <c r="T48" s="45"/>
      <c r="U48" s="45"/>
      <c r="V48" s="45"/>
    </row>
    <row r="49" spans="1:22" ht="27.75" hidden="1" customHeight="1" x14ac:dyDescent="0.2">
      <c r="A49" s="31" t="s">
        <v>22</v>
      </c>
      <c r="B49" s="30" t="s">
        <v>168</v>
      </c>
      <c r="C49" s="30" t="s">
        <v>48</v>
      </c>
      <c r="D49" s="61" t="str">
        <f>IF(ISERROR(VLOOKUP(B49,'[6]60m.'!$D$8:$F$1000,3,0)),"",(VLOOKUP(B49,'[6]60m.'!$D$8:$H$1000,3,0)))</f>
        <v>DNS</v>
      </c>
      <c r="E49" s="27">
        <f>IF(ISERROR(VLOOKUP(B49,'[6]60m.'!$D$8:$G$1000,4,0)),"",(VLOOKUP(B49,'[6]60m.'!$D$8:$G$1000,4,0)))</f>
        <v>0</v>
      </c>
      <c r="F49" s="53" t="str">
        <f>IF(ISERROR(VLOOKUP(B49,[6]Uzun!$E$8:$K$1000,7,0)),"",(VLOOKUP(B49,[6]Uzun!$E$8:$K$1000,7,0)))</f>
        <v>DNS</v>
      </c>
      <c r="G49" s="22">
        <f>IF(ISERROR(VLOOKUP(B49,[6]Uzun!$E$8:$L$1000,8,0)),"",(VLOOKUP(B49,[6]Uzun!$E$8:$L$1000,8,0)))</f>
        <v>0</v>
      </c>
      <c r="H49" s="28" t="str">
        <f>IF(ISERROR(VLOOKUP(B49,[6]Gülle!$E$8:$K$1000,7,0)),"",(VLOOKUP(B49,[6]Gülle!$E$8:$K$1000,7,0)))</f>
        <v>DNS</v>
      </c>
      <c r="I49" s="27">
        <f>IF(ISERROR(VLOOKUP(B49,[6]Gülle!$E$8:$L$1000,8,0)),"",(VLOOKUP(B49,[6]Gülle!$E$8:$L$1000,8,0)))</f>
        <v>0</v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IF(ISERROR(VLOOKUP(B49,'[6]800m.'!$D$8:$F$986,3,0)),"",(VLOOKUP(B49,'[6]800m.'!$D$8:$H$986,3,0)))</f>
        <v/>
      </c>
      <c r="M49" s="50" t="str">
        <f>IF(ISERROR(VLOOKUP(B49,'[6]800m.'!$D$8:$G$986,4,0)),"",(VLOOKUP(B49,'[6]800m.'!$D$8:$G$986,4,0)))</f>
        <v/>
      </c>
      <c r="N49" s="62" t="str">
        <f>IF(ISERROR(VLOOKUP(B49,'[6]80m.'!$D$8:$F$1000,3,0)),"",(VLOOKUP(B49,'[6]80m.'!$D$8:$H$1000,3,0)))</f>
        <v/>
      </c>
      <c r="O49" s="22" t="str">
        <f>IF(ISERROR(VLOOKUP(B49,'[6]80m.'!$D$8:$G$1000,4,0)),"",(VLOOKUP(B49,'[6]80m.'!$D$8:$G$1000,4,0)))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61" t="str">
        <f>IF(ISERROR(VLOOKUP(B50,'[6]60m.'!$E$8:$F$1000,2,0)),"",(VLOOKUP(B50,'[6]60m.'!$E$8:$H$1000,2,0)))</f>
        <v/>
      </c>
      <c r="E50" s="27" t="str">
        <f>IF(ISERROR(VLOOKUP(B50,'[6]60m.'!$E$8:$G$1000,3,0)),"",(VLOOKUP(B50,'[6]60m.'!$E$8:$G$1000,3,0)))</f>
        <v/>
      </c>
      <c r="F50" s="53" t="str">
        <f>IF(ISERROR(VLOOKUP(B50,[6]Uzun!$F$8:$K$1000,6,0)),"",(VLOOKUP(B50,[6]Uzun!$F$8:$K$1000,6,0)))</f>
        <v/>
      </c>
      <c r="G50" s="22" t="str">
        <f>IF(ISERROR(VLOOKUP(B50,[6]Uzun!$F$8:$L$1000,7,0)),"",(VLOOKUP(B50,[6]Uzun!$F$8:$L$1000,7,0)))</f>
        <v/>
      </c>
      <c r="H50" s="28" t="str">
        <f>IF(ISERROR(VLOOKUP(B50,[6]Gülle!$F$8:$K$1000,6,0)),"",(VLOOKUP(B50,[6]Gülle!$F$8:$K$1000,6,0)))</f>
        <v/>
      </c>
      <c r="I50" s="27" t="str">
        <f>IF(ISERROR(VLOOKUP(B50,[6]Gülle!$F$8:$L$1000,7,0)),"",(VLOOKUP(B50,[6]Gülle!$F$8:$L$1000,7,0)))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IF(ISERROR(VLOOKUP(B50,'[6]800m.'!$D$8:$F$986,3,0)),"",(VLOOKUP(B50,'[6]800m.'!$D$8:$H$986,3,0)))</f>
        <v/>
      </c>
      <c r="M50" s="50" t="str">
        <f>IF(ISERROR(VLOOKUP(B50,'[6]800m.'!$D$8:$G$986,4,0)),"",(VLOOKUP(B50,'[6]800m.'!$D$8:$G$986,4,0)))</f>
        <v/>
      </c>
      <c r="N50" s="62" t="str">
        <f>IF(ISERROR(VLOOKUP(B50,'[6]80m.'!$E$8:$F$1000,2,0)),"",(VLOOKUP(B50,'[6]80m.'!$E$8:$H$1000,2,0)))</f>
        <v/>
      </c>
      <c r="O50" s="22" t="str">
        <f>IF(ISERROR(VLOOKUP(B50,'[6]80m.'!$E$8:$G$1000,3,0)),"",(VLOOKUP(B50,'[6]80m.'!$E$8:$G$1000,3,0)))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61" t="str">
        <f>IF(ISERROR(VLOOKUP(B51,'[6]60m.'!$E$8:$F$1000,2,0)),"",(VLOOKUP(B51,'[6]60m.'!$E$8:$H$1000,2,0)))</f>
        <v/>
      </c>
      <c r="E51" s="27" t="str">
        <f>IF(ISERROR(VLOOKUP(B51,'[6]60m.'!$E$8:$G$1000,3,0)),"",(VLOOKUP(B51,'[6]60m.'!$E$8:$G$1000,3,0)))</f>
        <v/>
      </c>
      <c r="F51" s="53" t="str">
        <f>IF(ISERROR(VLOOKUP(B51,[6]Uzun!$F$8:$K$1000,6,0)),"",(VLOOKUP(B51,[6]Uzun!$F$8:$K$1000,6,0)))</f>
        <v/>
      </c>
      <c r="G51" s="22" t="str">
        <f>IF(ISERROR(VLOOKUP(B51,[6]Uzun!$F$8:$L$1000,7,0)),"",(VLOOKUP(B51,[6]Uzun!$F$8:$L$1000,7,0)))</f>
        <v/>
      </c>
      <c r="H51" s="28" t="str">
        <f>IF(ISERROR(VLOOKUP(B51,[6]Gülle!$F$8:$K$1000,6,0)),"",(VLOOKUP(B51,[6]Gülle!$F$8:$K$1000,6,0)))</f>
        <v/>
      </c>
      <c r="I51" s="27" t="str">
        <f>IF(ISERROR(VLOOKUP(B51,[6]Gülle!$F$8:$L$1000,7,0)),"",(VLOOKUP(B51,[6]Gülle!$F$8:$L$1000,7,0)))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IF(ISERROR(VLOOKUP(B51,'[6]800m.'!$D$8:$F$986,3,0)),"",(VLOOKUP(B51,'[6]800m.'!$D$8:$H$986,3,0)))</f>
        <v/>
      </c>
      <c r="M51" s="50" t="str">
        <f>IF(ISERROR(VLOOKUP(B51,'[6]800m.'!$D$8:$G$986,4,0)),"",(VLOOKUP(B51,'[6]800m.'!$D$8:$G$986,4,0)))</f>
        <v/>
      </c>
      <c r="N51" s="62" t="str">
        <f>IF(ISERROR(VLOOKUP(B51,'[6]80m.'!$E$8:$F$1000,2,0)),"",(VLOOKUP(B51,'[6]80m.'!$E$8:$H$1000,2,0)))</f>
        <v/>
      </c>
      <c r="O51" s="22" t="str">
        <f>IF(ISERROR(VLOOKUP(B51,'[6]80m.'!$E$8:$G$1000,3,0)),"",(VLOOKUP(B51,'[6]80m.'!$E$8:$G$1000,3,0)))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61" t="str">
        <f>IF(ISERROR(VLOOKUP(B52,'[6]60m.'!$E$8:$F$1000,2,0)),"",(VLOOKUP(B52,'[6]60m.'!$E$8:$H$1000,2,0)))</f>
        <v/>
      </c>
      <c r="E52" s="27" t="str">
        <f>IF(ISERROR(VLOOKUP(B52,'[6]60m.'!$E$8:$G$1000,3,0)),"",(VLOOKUP(B52,'[6]60m.'!$E$8:$G$1000,3,0)))</f>
        <v/>
      </c>
      <c r="F52" s="53" t="str">
        <f>IF(ISERROR(VLOOKUP(B52,[6]Uzun!$F$8:$K$1000,6,0)),"",(VLOOKUP(B52,[6]Uzun!$F$8:$K$1000,6,0)))</f>
        <v/>
      </c>
      <c r="G52" s="22" t="str">
        <f>IF(ISERROR(VLOOKUP(B52,[6]Uzun!$F$8:$L$1000,7,0)),"",(VLOOKUP(B52,[6]Uzun!$F$8:$L$1000,7,0)))</f>
        <v/>
      </c>
      <c r="H52" s="28" t="str">
        <f>IF(ISERROR(VLOOKUP(B52,[6]Gülle!$F$8:$K$1000,6,0)),"",(VLOOKUP(B52,[6]Gülle!$F$8:$K$1000,6,0)))</f>
        <v/>
      </c>
      <c r="I52" s="27" t="str">
        <f>IF(ISERROR(VLOOKUP(B52,[6]Gülle!$F$8:$L$1000,7,0)),"",(VLOOKUP(B52,[6]Gülle!$F$8:$L$1000,7,0)))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IF(ISERROR(VLOOKUP(B52,'[6]800m.'!$D$8:$F$986,3,0)),"",(VLOOKUP(B52,'[6]800m.'!$D$8:$H$986,3,0)))</f>
        <v/>
      </c>
      <c r="M52" s="50" t="str">
        <f>IF(ISERROR(VLOOKUP(B52,'[6]800m.'!$D$8:$G$986,4,0)),"",(VLOOKUP(B52,'[6]800m.'!$D$8:$G$986,4,0)))</f>
        <v/>
      </c>
      <c r="N52" s="62" t="str">
        <f>IF(ISERROR(VLOOKUP(B52,'[6]80m.'!$E$8:$F$1000,2,0)),"",(VLOOKUP(B52,'[6]80m.'!$E$8:$H$1000,2,0)))</f>
        <v/>
      </c>
      <c r="O52" s="22" t="str">
        <f>IF(ISERROR(VLOOKUP(B52,'[6]80m.'!$E$8:$G$1000,3,0)),"",(VLOOKUP(B52,'[6]80m.'!$E$8:$G$1000,3,0)))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61" t="str">
        <f>IF(ISERROR(VLOOKUP(B53,'[6]60m.'!$E$8:$F$1000,2,0)),"",(VLOOKUP(B53,'[6]60m.'!$E$8:$H$1000,2,0)))</f>
        <v/>
      </c>
      <c r="E53" s="27" t="str">
        <f>IF(ISERROR(VLOOKUP(B53,'[6]60m.'!$E$8:$G$1000,3,0)),"",(VLOOKUP(B53,'[6]60m.'!$E$8:$G$1000,3,0)))</f>
        <v/>
      </c>
      <c r="F53" s="53" t="str">
        <f>IF(ISERROR(VLOOKUP(B53,[6]Uzun!$F$8:$K$1000,6,0)),"",(VLOOKUP(B53,[6]Uzun!$F$8:$K$1000,6,0)))</f>
        <v/>
      </c>
      <c r="G53" s="22" t="str">
        <f>IF(ISERROR(VLOOKUP(B53,[6]Uzun!$F$8:$L$1000,7,0)),"",(VLOOKUP(B53,[6]Uzun!$F$8:$L$1000,7,0)))</f>
        <v/>
      </c>
      <c r="H53" s="28" t="str">
        <f>IF(ISERROR(VLOOKUP(B53,[6]Gülle!$F$8:$K$1000,6,0)),"",(VLOOKUP(B53,[6]Gülle!$F$8:$K$1000,6,0)))</f>
        <v/>
      </c>
      <c r="I53" s="27" t="str">
        <f>IF(ISERROR(VLOOKUP(B53,[6]Gülle!$F$8:$L$1000,7,0)),"",(VLOOKUP(B53,[6]Gülle!$F$8:$L$1000,7,0)))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IF(ISERROR(VLOOKUP(B53,'[6]800m.'!$D$8:$F$986,3,0)),"",(VLOOKUP(B53,'[6]800m.'!$D$8:$H$986,3,0)))</f>
        <v/>
      </c>
      <c r="M53" s="50" t="str">
        <f>IF(ISERROR(VLOOKUP(B53,'[6]800m.'!$D$8:$G$986,4,0)),"",(VLOOKUP(B53,'[6]800m.'!$D$8:$G$986,4,0)))</f>
        <v/>
      </c>
      <c r="N53" s="62" t="str">
        <f>IF(ISERROR(VLOOKUP(B53,'[6]80m.'!$E$8:$F$1000,2,0)),"",(VLOOKUP(B53,'[6]80m.'!$E$8:$H$1000,2,0)))</f>
        <v/>
      </c>
      <c r="O53" s="22" t="str">
        <f>IF(ISERROR(VLOOKUP(B53,'[6]80m.'!$E$8:$G$1000,3,0)),"",(VLOOKUP(B53,'[6]80m.'!$E$8:$G$1000,3,0)))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61" t="str">
        <f>IF(ISERROR(VLOOKUP(B54,'[6]60m.'!$E$8:$F$1000,2,0)),"",(VLOOKUP(B54,'[6]60m.'!$E$8:$H$1000,2,0)))</f>
        <v/>
      </c>
      <c r="E54" s="27" t="str">
        <f>IF(ISERROR(VLOOKUP(B54,'[6]60m.'!$E$8:$G$1000,3,0)),"",(VLOOKUP(B54,'[6]60m.'!$E$8:$G$1000,3,0)))</f>
        <v/>
      </c>
      <c r="F54" s="53" t="str">
        <f>IF(ISERROR(VLOOKUP(B54,[6]Uzun!$F$8:$K$1000,6,0)),"",(VLOOKUP(B54,[6]Uzun!$F$8:$K$1000,6,0)))</f>
        <v/>
      </c>
      <c r="G54" s="22" t="str">
        <f>IF(ISERROR(VLOOKUP(B54,[6]Uzun!$F$8:$L$1000,7,0)),"",(VLOOKUP(B54,[6]Uzun!$F$8:$L$1000,7,0)))</f>
        <v/>
      </c>
      <c r="H54" s="28" t="str">
        <f>IF(ISERROR(VLOOKUP(B54,[6]Gülle!$F$8:$K$1000,6,0)),"",(VLOOKUP(B54,[6]Gülle!$F$8:$K$1000,6,0)))</f>
        <v/>
      </c>
      <c r="I54" s="27" t="str">
        <f>IF(ISERROR(VLOOKUP(B54,[6]Gülle!$F$8:$L$1000,7,0)),"",(VLOOKUP(B54,[6]Gülle!$F$8:$L$1000,7,0)))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IF(ISERROR(VLOOKUP(B54,'[6]800m.'!$D$8:$F$986,3,0)),"",(VLOOKUP(B54,'[6]800m.'!$D$8:$H$986,3,0)))</f>
        <v/>
      </c>
      <c r="M54" s="50" t="str">
        <f>IF(ISERROR(VLOOKUP(B54,'[6]800m.'!$D$8:$G$986,4,0)),"",(VLOOKUP(B54,'[6]800m.'!$D$8:$G$986,4,0)))</f>
        <v/>
      </c>
      <c r="N54" s="62" t="str">
        <f>IF(ISERROR(VLOOKUP(B54,'[6]80m.'!$E$8:$F$1000,2,0)),"",(VLOOKUP(B54,'[6]80m.'!$E$8:$H$1000,2,0)))</f>
        <v/>
      </c>
      <c r="O54" s="22" t="str">
        <f>IF(ISERROR(VLOOKUP(B54,'[6]80m.'!$E$8:$G$1000,3,0)),"",(VLOOKUP(B54,'[6]80m.'!$E$8:$G$1000,3,0)))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30"/>
      <c r="C55" s="30"/>
      <c r="D55" s="61" t="str">
        <f>IF(ISERROR(VLOOKUP(B55,'[6]60m.'!$E$8:$F$1000,2,0)),"",(VLOOKUP(B55,'[6]60m.'!$E$8:$H$1000,2,0)))</f>
        <v/>
      </c>
      <c r="E55" s="27" t="str">
        <f>IF(ISERROR(VLOOKUP(B55,'[6]60m.'!$E$8:$G$1000,3,0)),"",(VLOOKUP(B55,'[6]60m.'!$E$8:$G$1000,3,0)))</f>
        <v/>
      </c>
      <c r="F55" s="53" t="str">
        <f>IF(ISERROR(VLOOKUP(B55,[6]Uzun!$F$8:$K$1000,6,0)),"",(VLOOKUP(B55,[6]Uzun!$F$8:$K$1000,6,0)))</f>
        <v/>
      </c>
      <c r="G55" s="22" t="str">
        <f>IF(ISERROR(VLOOKUP(B55,[6]Uzun!$F$8:$L$1000,7,0)),"",(VLOOKUP(B55,[6]Uzun!$F$8:$L$1000,7,0)))</f>
        <v/>
      </c>
      <c r="H55" s="28" t="str">
        <f>IF(ISERROR(VLOOKUP(B55,[6]Gülle!$F$8:$K$1000,6,0)),"",(VLOOKUP(B55,[6]Gülle!$F$8:$K$1000,6,0)))</f>
        <v/>
      </c>
      <c r="I55" s="27" t="str">
        <f>IF(ISERROR(VLOOKUP(B55,[6]Gülle!$F$8:$L$1000,7,0)),"",(VLOOKUP(B55,[6]Gülle!$F$8:$L$1000,7,0)))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IF(ISERROR(VLOOKUP(B55,'[6]800m.'!$D$8:$F$986,3,0)),"",(VLOOKUP(B55,'[6]800m.'!$D$8:$H$986,3,0)))</f>
        <v/>
      </c>
      <c r="M55" s="50" t="str">
        <f>IF(ISERROR(VLOOKUP(B55,'[6]800m.'!$D$8:$G$986,4,0)),"",(VLOOKUP(B55,'[6]800m.'!$D$8:$G$986,4,0)))</f>
        <v/>
      </c>
      <c r="N55" s="62" t="str">
        <f>IF(ISERROR(VLOOKUP(B55,'[6]80m.'!$E$8:$F$1000,2,0)),"",(VLOOKUP(B55,'[6]80m.'!$E$8:$H$1000,2,0)))</f>
        <v/>
      </c>
      <c r="O55" s="22" t="str">
        <f>IF(ISERROR(VLOOKUP(B55,'[6]80m.'!$E$8:$G$1000,3,0)),"",(VLOOKUP(B55,'[6]80m.'!$E$8:$G$1000,3,0)))</f>
        <v/>
      </c>
      <c r="P55" s="48">
        <f t="shared" si="0"/>
        <v>0</v>
      </c>
      <c r="Q55" s="45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30"/>
      <c r="C56" s="30"/>
      <c r="D56" s="61" t="str">
        <f>IF(ISERROR(VLOOKUP(B56,'[6]60m.'!$E$8:$F$1000,2,0)),"",(VLOOKUP(B56,'[6]60m.'!$E$8:$H$1000,2,0)))</f>
        <v/>
      </c>
      <c r="E56" s="27" t="str">
        <f>IF(ISERROR(VLOOKUP(B56,'[6]60m.'!$E$8:$G$1000,3,0)),"",(VLOOKUP(B56,'[6]60m.'!$E$8:$G$1000,3,0)))</f>
        <v/>
      </c>
      <c r="F56" s="53" t="str">
        <f>IF(ISERROR(VLOOKUP(B56,[6]Uzun!$F$8:$K$1000,6,0)),"",(VLOOKUP(B56,[6]Uzun!$F$8:$K$1000,6,0)))</f>
        <v/>
      </c>
      <c r="G56" s="22" t="str">
        <f>IF(ISERROR(VLOOKUP(B56,[6]Uzun!$F$8:$L$1000,7,0)),"",(VLOOKUP(B56,[6]Uzun!$F$8:$L$1000,7,0)))</f>
        <v/>
      </c>
      <c r="H56" s="28" t="str">
        <f>IF(ISERROR(VLOOKUP(B56,[6]Gülle!$F$8:$K$1000,6,0)),"",(VLOOKUP(B56,[6]Gülle!$F$8:$K$1000,6,0)))</f>
        <v/>
      </c>
      <c r="I56" s="27" t="str">
        <f>IF(ISERROR(VLOOKUP(B56,[6]Gülle!$F$8:$L$1000,7,0)),"",(VLOOKUP(B56,[6]Gülle!$F$8:$L$1000,7,0)))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IF(ISERROR(VLOOKUP(B56,'[6]800m.'!$D$8:$F$986,3,0)),"",(VLOOKUP(B56,'[6]800m.'!$D$8:$H$986,3,0)))</f>
        <v/>
      </c>
      <c r="M56" s="50" t="str">
        <f>IF(ISERROR(VLOOKUP(B56,'[6]800m.'!$D$8:$G$986,4,0)),"",(VLOOKUP(B56,'[6]800m.'!$D$8:$G$986,4,0)))</f>
        <v/>
      </c>
      <c r="N56" s="62" t="str">
        <f>IF(ISERROR(VLOOKUP(B56,'[6]80m.'!$E$8:$F$1000,2,0)),"",(VLOOKUP(B56,'[6]80m.'!$E$8:$H$1000,2,0)))</f>
        <v/>
      </c>
      <c r="O56" s="22" t="str">
        <f>IF(ISERROR(VLOOKUP(B56,'[6]80m.'!$E$8:$G$1000,3,0)),"",(VLOOKUP(B56,'[6]80m.'!$E$8:$G$1000,3,0)))</f>
        <v/>
      </c>
      <c r="P56" s="48">
        <f t="shared" si="0"/>
        <v>0</v>
      </c>
      <c r="Q56" s="45"/>
      <c r="R56" s="45"/>
      <c r="S56" s="45"/>
      <c r="T56" s="45"/>
      <c r="U56" s="45"/>
      <c r="V56" s="45"/>
    </row>
    <row r="57" spans="1:22" ht="12" customHeight="1" x14ac:dyDescent="0.2">
      <c r="A57" s="45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30" customHeight="1" x14ac:dyDescent="0.2">
      <c r="A58" s="95" t="s">
        <v>78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1:22" ht="24" customHeight="1" x14ac:dyDescent="0.2">
      <c r="A59" s="96" t="str">
        <f>'[6]YARIŞMA BİLGİLERİ'!F21</f>
        <v>2009 Doğumlu Erkekler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</row>
    <row r="60" spans="1:22" ht="24" customHeight="1" x14ac:dyDescent="0.2">
      <c r="A60" s="87" t="s">
        <v>0</v>
      </c>
      <c r="B60" s="89" t="s">
        <v>1</v>
      </c>
      <c r="C60" s="63"/>
      <c r="D60" s="93" t="s">
        <v>14</v>
      </c>
      <c r="E60" s="93"/>
      <c r="F60" s="93" t="s">
        <v>19</v>
      </c>
      <c r="G60" s="93"/>
      <c r="H60" s="91"/>
      <c r="I60" s="92"/>
      <c r="J60" s="91" t="s">
        <v>16</v>
      </c>
      <c r="K60" s="92"/>
      <c r="L60" s="93" t="s">
        <v>7</v>
      </c>
      <c r="M60" s="93"/>
      <c r="N60" s="93" t="s">
        <v>18</v>
      </c>
      <c r="O60" s="93"/>
      <c r="P60" s="90"/>
      <c r="Q60" s="90"/>
      <c r="R60" s="90" t="s">
        <v>31</v>
      </c>
    </row>
    <row r="61" spans="1:22" ht="24" customHeight="1" x14ac:dyDescent="0.2">
      <c r="A61" s="88"/>
      <c r="B61" s="89"/>
      <c r="C61" s="63"/>
      <c r="D61" s="43" t="s">
        <v>10</v>
      </c>
      <c r="E61" s="42" t="s">
        <v>11</v>
      </c>
      <c r="F61" s="44" t="s">
        <v>10</v>
      </c>
      <c r="G61" s="42" t="s">
        <v>11</v>
      </c>
      <c r="H61" s="44" t="s">
        <v>10</v>
      </c>
      <c r="I61" s="42" t="s">
        <v>11</v>
      </c>
      <c r="J61" s="44" t="s">
        <v>10</v>
      </c>
      <c r="K61" s="42" t="s">
        <v>11</v>
      </c>
      <c r="L61" s="44" t="s">
        <v>10</v>
      </c>
      <c r="M61" s="42" t="s">
        <v>11</v>
      </c>
      <c r="N61" s="44" t="s">
        <v>10</v>
      </c>
      <c r="O61" s="42" t="s">
        <v>11</v>
      </c>
      <c r="P61" s="90"/>
      <c r="Q61" s="90"/>
      <c r="R61" s="90"/>
    </row>
    <row r="62" spans="1:22" ht="25.5" customHeight="1" x14ac:dyDescent="0.2">
      <c r="A62" s="31">
        <v>1</v>
      </c>
      <c r="B62" s="30" t="s">
        <v>127</v>
      </c>
      <c r="C62" s="30" t="s">
        <v>25</v>
      </c>
      <c r="D62" s="64" t="str">
        <f>IF(ISERROR(VLOOKUP(B62,'[6]80m.Eng'!$E$8:$F$1000,2,0)),"",(VLOOKUP(B62,'[6]80m.Eng'!$E$8:$H$1000,2,0)))</f>
        <v/>
      </c>
      <c r="E62" s="14" t="str">
        <f>IF(ISERROR(VLOOKUP(B62,'[6]80m.Eng'!$E$8:$G$1000,3,0)),"",(VLOOKUP(B62,'[6]80m.Eng'!$E$8:$G$1000,3,0)))</f>
        <v/>
      </c>
      <c r="F62" s="29" t="str">
        <f>IF(ISERROR(VLOOKUP(B62,[6]Cirit!$E$8:$K$1000,7,0)),"",(VLOOKUP(B62,[6]Cirit!$E$8:$K$1000,7,0)))</f>
        <v/>
      </c>
      <c r="G62" s="22" t="str">
        <f>IF(ISERROR(VLOOKUP(B62,[6]Cirit!$E$8:$L$1000,8,0)),"",(VLOOKUP(B62,[6]Cirit!$E$8:$L$1000,8,0)))</f>
        <v/>
      </c>
      <c r="H62" s="28"/>
      <c r="I62" s="27"/>
      <c r="J62" s="26" t="str">
        <f>IF(ISERROR(VLOOKUP(B62,'[6]2000m.'!$E$8:$F$1000,2,0)),"",(VLOOKUP(B62,'[6]2000m.'!$E$8:$H$1000,2,0)))</f>
        <v/>
      </c>
      <c r="K62" s="22" t="str">
        <f>IF(ISERROR(VLOOKUP(B62,'[6]2000m.'!$E$8:$G$1000,3,0)),"",(VLOOKUP(B62,'[6]2000m.'!$E$8:$G$1000,3,0)))</f>
        <v/>
      </c>
      <c r="L62" s="25" t="str">
        <f>IF(ISERROR(VLOOKUP(B62,[6]Yüksek!$E$8:$AG$1000,29,0)),"",(VLOOKUP(B62,[6]Yüksek!$E$8:$AG$1000,29,0)))</f>
        <v/>
      </c>
      <c r="M62" s="24" t="str">
        <f>IF(ISERROR(VLOOKUP(B62,[6]Yüksek!$E$8:$AH$1000,30,0)),"",(VLOOKUP(B62,[6]Yüksek!$E$8:$AH$1000,30,0)))</f>
        <v/>
      </c>
      <c r="N62" s="29" t="str">
        <f>IF(ISERROR(VLOOKUP(B62,[6]Disk!$E$8:$K$1000,7,0)),"",(VLOOKUP(B62,[6]Disk!$E$8:$K$1000,7,0)))</f>
        <v/>
      </c>
      <c r="O62" s="22" t="str">
        <f>IF(ISERROR(VLOOKUP(B62,[6]Disk!$E$8:$L$1000,8,0)),"",(VLOOKUP(B62,[6]Disk!$E$8:$L$1000,8,0)))</f>
        <v/>
      </c>
      <c r="P62" s="21">
        <f>IFERROR(VLOOKUP(B62,'13 YAŞ ERKEK'!$B$8:$P$56,15,0)," ")</f>
        <v>175</v>
      </c>
      <c r="Q62" s="20">
        <f t="shared" ref="Q62:Q111" si="1">SUM(E62,G62,I62,K62,M62,O62)</f>
        <v>0</v>
      </c>
      <c r="R62" s="19">
        <f t="shared" ref="R62:R111" si="2">SUM(P62,Q62)</f>
        <v>175</v>
      </c>
    </row>
    <row r="63" spans="1:22" ht="25.5" hidden="1" customHeight="1" x14ac:dyDescent="0.2">
      <c r="A63" s="31">
        <v>2</v>
      </c>
      <c r="B63" s="30" t="s">
        <v>128</v>
      </c>
      <c r="C63" s="30" t="s">
        <v>52</v>
      </c>
      <c r="D63" s="64" t="str">
        <f>IF(ISERROR(VLOOKUP(B63,'[6]80m.Eng'!$E$8:$F$1000,2,0)),"",(VLOOKUP(B63,'[6]80m.Eng'!$E$8:$H$1000,2,0)))</f>
        <v/>
      </c>
      <c r="E63" s="14" t="str">
        <f>IF(ISERROR(VLOOKUP(B63,'[6]80m.Eng'!$E$8:$G$1000,3,0)),"",(VLOOKUP(B63,'[6]80m.Eng'!$E$8:$G$1000,3,0)))</f>
        <v/>
      </c>
      <c r="F63" s="29" t="str">
        <f>IF(ISERROR(VLOOKUP(B63,[6]Cirit!$E$8:$K$1000,7,0)),"",(VLOOKUP(B63,[6]Cirit!$E$8:$K$1000,7,0)))</f>
        <v/>
      </c>
      <c r="G63" s="22" t="str">
        <f>IF(ISERROR(VLOOKUP(B63,[6]Cirit!$E$8:$L$1000,8,0)),"",(VLOOKUP(B63,[6]Cirit!$E$8:$L$1000,8,0)))</f>
        <v/>
      </c>
      <c r="H63" s="28"/>
      <c r="I63" s="27"/>
      <c r="J63" s="26" t="str">
        <f>IF(ISERROR(VLOOKUP(B63,'[6]2000m.'!$E$8:$F$1000,2,0)),"",(VLOOKUP(B63,'[6]2000m.'!$E$8:$H$1000,2,0)))</f>
        <v/>
      </c>
      <c r="K63" s="22" t="str">
        <f>IF(ISERROR(VLOOKUP(B63,'[6]2000m.'!$E$8:$G$1000,3,0)),"",(VLOOKUP(B63,'[6]2000m.'!$E$8:$G$1000,3,0)))</f>
        <v/>
      </c>
      <c r="L63" s="25" t="str">
        <f>IF(ISERROR(VLOOKUP(B63,[6]Yüksek!$E$8:$AG$1000,29,0)),"",(VLOOKUP(B63,[6]Yüksek!$E$8:$AG$1000,29,0)))</f>
        <v/>
      </c>
      <c r="M63" s="24" t="str">
        <f>IF(ISERROR(VLOOKUP(B63,[6]Yüksek!$E$8:$AH$1000,30,0)),"",(VLOOKUP(B63,[6]Yüksek!$E$8:$AH$1000,30,0)))</f>
        <v/>
      </c>
      <c r="N63" s="29" t="str">
        <f>IF(ISERROR(VLOOKUP(B63,[6]Disk!$E$8:$K$1000,7,0)),"",(VLOOKUP(B63,[6]Disk!$E$8:$K$1000,7,0)))</f>
        <v/>
      </c>
      <c r="O63" s="22" t="str">
        <f>IF(ISERROR(VLOOKUP(B63,[6]Disk!$E$8:$L$1000,8,0)),"",(VLOOKUP(B63,[6]Disk!$E$8:$L$1000,8,0)))</f>
        <v/>
      </c>
      <c r="P63" s="21">
        <f>IFERROR(VLOOKUP(B63,'13 YAŞ ERKEK'!$B$8:$P$56,15,0)," ")</f>
        <v>166</v>
      </c>
      <c r="Q63" s="20">
        <f t="shared" si="1"/>
        <v>0</v>
      </c>
      <c r="R63" s="19">
        <f t="shared" si="2"/>
        <v>166</v>
      </c>
    </row>
    <row r="64" spans="1:22" ht="25.5" hidden="1" customHeight="1" x14ac:dyDescent="0.2">
      <c r="A64" s="31">
        <v>3</v>
      </c>
      <c r="B64" s="30" t="s">
        <v>129</v>
      </c>
      <c r="C64" s="30" t="s">
        <v>48</v>
      </c>
      <c r="D64" s="64" t="str">
        <f>IF(ISERROR(VLOOKUP(B64,'[6]80m.Eng'!$E$8:$F$1000,2,0)),"",(VLOOKUP(B64,'[6]80m.Eng'!$E$8:$H$1000,2,0)))</f>
        <v/>
      </c>
      <c r="E64" s="14" t="str">
        <f>IF(ISERROR(VLOOKUP(B64,'[6]80m.Eng'!$E$8:$G$1000,3,0)),"",(VLOOKUP(B64,'[6]80m.Eng'!$E$8:$G$1000,3,0)))</f>
        <v/>
      </c>
      <c r="F64" s="29" t="str">
        <f>IF(ISERROR(VLOOKUP(B64,[6]Cirit!$E$8:$K$1000,7,0)),"",(VLOOKUP(B64,[6]Cirit!$E$8:$K$1000,7,0)))</f>
        <v/>
      </c>
      <c r="G64" s="22" t="str">
        <f>IF(ISERROR(VLOOKUP(B64,[6]Cirit!$E$8:$L$1000,8,0)),"",(VLOOKUP(B64,[6]Cirit!$E$8:$L$1000,8,0)))</f>
        <v/>
      </c>
      <c r="H64" s="28"/>
      <c r="I64" s="27"/>
      <c r="J64" s="26" t="str">
        <f>IF(ISERROR(VLOOKUP(B64,'[6]2000m.'!$E$8:$F$1000,2,0)),"",(VLOOKUP(B64,'[6]2000m.'!$E$8:$H$1000,2,0)))</f>
        <v/>
      </c>
      <c r="K64" s="22" t="str">
        <f>IF(ISERROR(VLOOKUP(B64,'[6]2000m.'!$E$8:$G$1000,3,0)),"",(VLOOKUP(B64,'[6]2000m.'!$E$8:$G$1000,3,0)))</f>
        <v/>
      </c>
      <c r="L64" s="25" t="str">
        <f>IF(ISERROR(VLOOKUP(B64,[6]Yüksek!$E$8:$AG$1000,29,0)),"",(VLOOKUP(B64,[6]Yüksek!$E$8:$AG$1000,29,0)))</f>
        <v/>
      </c>
      <c r="M64" s="24" t="str">
        <f>IF(ISERROR(VLOOKUP(B64,[6]Yüksek!$E$8:$AH$1000,30,0)),"",(VLOOKUP(B64,[6]Yüksek!$E$8:$AH$1000,30,0)))</f>
        <v/>
      </c>
      <c r="N64" s="29" t="str">
        <f>IF(ISERROR(VLOOKUP(B64,[6]Disk!$E$8:$K$1000,7,0)),"",(VLOOKUP(B64,[6]Disk!$E$8:$K$1000,7,0)))</f>
        <v/>
      </c>
      <c r="O64" s="22" t="str">
        <f>IF(ISERROR(VLOOKUP(B64,[6]Disk!$E$8:$L$1000,8,0)),"",(VLOOKUP(B64,[6]Disk!$E$8:$L$1000,8,0)))</f>
        <v/>
      </c>
      <c r="P64" s="21">
        <f>IFERROR(VLOOKUP(B64,'13 YAŞ ERKEK'!$B$8:$P$56,15,0)," ")</f>
        <v>156</v>
      </c>
      <c r="Q64" s="20">
        <f t="shared" si="1"/>
        <v>0</v>
      </c>
      <c r="R64" s="19">
        <f t="shared" si="2"/>
        <v>156</v>
      </c>
    </row>
    <row r="65" spans="1:18" ht="25.5" hidden="1" customHeight="1" x14ac:dyDescent="0.2">
      <c r="A65" s="31">
        <v>4</v>
      </c>
      <c r="B65" s="30" t="s">
        <v>149</v>
      </c>
      <c r="C65" s="30" t="s">
        <v>48</v>
      </c>
      <c r="D65" s="64" t="str">
        <f>IF(ISERROR(VLOOKUP(B65,'[6]80m.Eng'!$E$8:$F$1000,2,0)),"",(VLOOKUP(B65,'[6]80m.Eng'!$E$8:$H$1000,2,0)))</f>
        <v/>
      </c>
      <c r="E65" s="14" t="str">
        <f>IF(ISERROR(VLOOKUP(B65,'[6]80m.Eng'!$E$8:$G$1000,3,0)),"",(VLOOKUP(B65,'[6]80m.Eng'!$E$8:$G$1000,3,0)))</f>
        <v/>
      </c>
      <c r="F65" s="29" t="str">
        <f>IF(ISERROR(VLOOKUP(B65,[6]Cirit!$E$8:$K$1000,7,0)),"",(VLOOKUP(B65,[6]Cirit!$E$8:$K$1000,7,0)))</f>
        <v/>
      </c>
      <c r="G65" s="22" t="str">
        <f>IF(ISERROR(VLOOKUP(B65,[6]Cirit!$E$8:$L$1000,8,0)),"",(VLOOKUP(B65,[6]Cirit!$E$8:$L$1000,8,0)))</f>
        <v/>
      </c>
      <c r="H65" s="28"/>
      <c r="I65" s="27"/>
      <c r="J65" s="26" t="str">
        <f>IF(ISERROR(VLOOKUP(B65,'[6]2000m.'!$E$8:$F$1000,2,0)),"",(VLOOKUP(B65,'[6]2000m.'!$E$8:$H$1000,2,0)))</f>
        <v/>
      </c>
      <c r="K65" s="22" t="str">
        <f>IF(ISERROR(VLOOKUP(B65,'[6]2000m.'!$E$8:$G$1000,3,0)),"",(VLOOKUP(B65,'[6]2000m.'!$E$8:$G$1000,3,0)))</f>
        <v/>
      </c>
      <c r="L65" s="25" t="str">
        <f>IF(ISERROR(VLOOKUP(B65,[6]Yüksek!$E$8:$AG$1000,29,0)),"",(VLOOKUP(B65,[6]Yüksek!$E$8:$AG$1000,29,0)))</f>
        <v/>
      </c>
      <c r="M65" s="24" t="str">
        <f>IF(ISERROR(VLOOKUP(B65,[6]Yüksek!$E$8:$AH$1000,30,0)),"",(VLOOKUP(B65,[6]Yüksek!$E$8:$AH$1000,30,0)))</f>
        <v/>
      </c>
      <c r="N65" s="29" t="str">
        <f>IF(ISERROR(VLOOKUP(B65,[6]Disk!$E$8:$K$1000,7,0)),"",(VLOOKUP(B65,[6]Disk!$E$8:$K$1000,7,0)))</f>
        <v/>
      </c>
      <c r="O65" s="22" t="str">
        <f>IF(ISERROR(VLOOKUP(B65,[6]Disk!$E$8:$L$1000,8,0)),"",(VLOOKUP(B65,[6]Disk!$E$8:$L$1000,8,0)))</f>
        <v/>
      </c>
      <c r="P65" s="21">
        <f>IFERROR(VLOOKUP(B65,'13 YAŞ ERKEK'!$B$8:$P$56,15,0)," ")</f>
        <v>145</v>
      </c>
      <c r="Q65" s="20">
        <f t="shared" si="1"/>
        <v>0</v>
      </c>
      <c r="R65" s="19">
        <f t="shared" si="2"/>
        <v>145</v>
      </c>
    </row>
    <row r="66" spans="1:18" ht="25.5" hidden="1" customHeight="1" x14ac:dyDescent="0.2">
      <c r="A66" s="31">
        <v>5</v>
      </c>
      <c r="B66" s="30" t="s">
        <v>151</v>
      </c>
      <c r="C66" s="30" t="s">
        <v>43</v>
      </c>
      <c r="D66" s="64" t="str">
        <f>IF(ISERROR(VLOOKUP(B66,'[6]80m.Eng'!$E$8:$F$1000,2,0)),"",(VLOOKUP(B66,'[6]80m.Eng'!$E$8:$H$1000,2,0)))</f>
        <v/>
      </c>
      <c r="E66" s="14" t="str">
        <f>IF(ISERROR(VLOOKUP(B66,'[6]80m.Eng'!$E$8:$G$1000,3,0)),"",(VLOOKUP(B66,'[6]80m.Eng'!$E$8:$G$1000,3,0)))</f>
        <v/>
      </c>
      <c r="F66" s="29" t="str">
        <f>IF(ISERROR(VLOOKUP(B66,[6]Cirit!$E$8:$K$1000,7,0)),"",(VLOOKUP(B66,[6]Cirit!$E$8:$K$1000,7,0)))</f>
        <v/>
      </c>
      <c r="G66" s="22" t="str">
        <f>IF(ISERROR(VLOOKUP(B66,[6]Cirit!$E$8:$L$1000,8,0)),"",(VLOOKUP(B66,[6]Cirit!$E$8:$L$1000,8,0)))</f>
        <v/>
      </c>
      <c r="H66" s="28"/>
      <c r="I66" s="27"/>
      <c r="J66" s="26" t="str">
        <f>IF(ISERROR(VLOOKUP(B66,'[6]2000m.'!$E$8:$F$1000,2,0)),"",(VLOOKUP(B66,'[6]2000m.'!$E$8:$H$1000,2,0)))</f>
        <v/>
      </c>
      <c r="K66" s="22" t="str">
        <f>IF(ISERROR(VLOOKUP(B66,'[6]2000m.'!$E$8:$G$1000,3,0)),"",(VLOOKUP(B66,'[6]2000m.'!$E$8:$G$1000,3,0)))</f>
        <v/>
      </c>
      <c r="L66" s="25" t="str">
        <f>IF(ISERROR(VLOOKUP(B66,[6]Yüksek!$E$8:$AG$1000,29,0)),"",(VLOOKUP(B66,[6]Yüksek!$E$8:$AG$1000,29,0)))</f>
        <v/>
      </c>
      <c r="M66" s="24" t="str">
        <f>IF(ISERROR(VLOOKUP(B66,[6]Yüksek!$E$8:$AH$1000,30,0)),"",(VLOOKUP(B66,[6]Yüksek!$E$8:$AH$1000,30,0)))</f>
        <v/>
      </c>
      <c r="N66" s="29">
        <f>IF(ISERROR(VLOOKUP(B66,[6]Disk!$E$8:$K$1000,7,0)),"",(VLOOKUP(B66,[6]Disk!$E$8:$K$1000,7,0)))</f>
        <v>1450</v>
      </c>
      <c r="O66" s="22">
        <f>IF(ISERROR(VLOOKUP(B66,[6]Disk!$E$8:$L$1000,8,0)),"",(VLOOKUP(B66,[6]Disk!$E$8:$L$1000,8,0)))</f>
        <v>43</v>
      </c>
      <c r="P66" s="21">
        <f>IFERROR(VLOOKUP(B66,'13 YAŞ ERKEK'!$B$8:$P$56,15,0)," ")</f>
        <v>101</v>
      </c>
      <c r="Q66" s="20">
        <f t="shared" si="1"/>
        <v>43</v>
      </c>
      <c r="R66" s="19">
        <f t="shared" si="2"/>
        <v>144</v>
      </c>
    </row>
    <row r="67" spans="1:18" ht="25.5" hidden="1" customHeight="1" x14ac:dyDescent="0.2">
      <c r="A67" s="31">
        <v>7</v>
      </c>
      <c r="B67" s="30" t="s">
        <v>130</v>
      </c>
      <c r="C67" s="30" t="s">
        <v>43</v>
      </c>
      <c r="D67" s="64" t="str">
        <f>IF(ISERROR(VLOOKUP(B67,'[6]80m.Eng'!$E$8:$F$1000,2,0)),"",(VLOOKUP(B67,'[6]80m.Eng'!$E$8:$H$1000,2,0)))</f>
        <v/>
      </c>
      <c r="E67" s="14" t="str">
        <f>IF(ISERROR(VLOOKUP(B67,'[6]80m.Eng'!$E$8:$G$1000,3,0)),"",(VLOOKUP(B67,'[6]80m.Eng'!$E$8:$G$1000,3,0)))</f>
        <v/>
      </c>
      <c r="F67" s="29" t="str">
        <f>IF(ISERROR(VLOOKUP(B67,[6]Cirit!$E$8:$K$1000,7,0)),"",(VLOOKUP(B67,[6]Cirit!$E$8:$K$1000,7,0)))</f>
        <v/>
      </c>
      <c r="G67" s="22" t="str">
        <f>IF(ISERROR(VLOOKUP(B67,[6]Cirit!$E$8:$L$1000,8,0)),"",(VLOOKUP(B67,[6]Cirit!$E$8:$L$1000,8,0)))</f>
        <v/>
      </c>
      <c r="H67" s="28"/>
      <c r="I67" s="27"/>
      <c r="J67" s="26" t="str">
        <f>IF(ISERROR(VLOOKUP(B67,'[6]2000m.'!$E$8:$F$1000,2,0)),"",(VLOOKUP(B67,'[6]2000m.'!$E$8:$H$1000,2,0)))</f>
        <v/>
      </c>
      <c r="K67" s="22" t="str">
        <f>IF(ISERROR(VLOOKUP(B67,'[6]2000m.'!$E$8:$G$1000,3,0)),"",(VLOOKUP(B67,'[6]2000m.'!$E$8:$G$1000,3,0)))</f>
        <v/>
      </c>
      <c r="L67" s="25" t="str">
        <f>IF(ISERROR(VLOOKUP(B67,[6]Yüksek!$E$8:$AG$1000,29,0)),"",(VLOOKUP(B67,[6]Yüksek!$E$8:$AG$1000,29,0)))</f>
        <v/>
      </c>
      <c r="M67" s="24" t="str">
        <f>IF(ISERROR(VLOOKUP(B67,[6]Yüksek!$E$8:$AH$1000,30,0)),"",(VLOOKUP(B67,[6]Yüksek!$E$8:$AH$1000,30,0)))</f>
        <v/>
      </c>
      <c r="N67" s="29" t="str">
        <f>IF(ISERROR(VLOOKUP(B67,[6]Disk!$E$8:$K$1000,7,0)),"",(VLOOKUP(B67,[6]Disk!$E$8:$K$1000,7,0)))</f>
        <v/>
      </c>
      <c r="O67" s="22" t="str">
        <f>IF(ISERROR(VLOOKUP(B67,[6]Disk!$E$8:$L$1000,8,0)),"",(VLOOKUP(B67,[6]Disk!$E$8:$L$1000,8,0)))</f>
        <v/>
      </c>
      <c r="P67" s="21">
        <f>IFERROR(VLOOKUP(B67,'13 YAŞ ERKEK'!$B$8:$P$56,15,0)," ")</f>
        <v>143</v>
      </c>
      <c r="Q67" s="20">
        <f t="shared" si="1"/>
        <v>0</v>
      </c>
      <c r="R67" s="19">
        <f t="shared" si="2"/>
        <v>143</v>
      </c>
    </row>
    <row r="68" spans="1:18" ht="25.5" hidden="1" customHeight="1" x14ac:dyDescent="0.2">
      <c r="A68" s="31">
        <v>6</v>
      </c>
      <c r="B68" s="30" t="s">
        <v>134</v>
      </c>
      <c r="C68" s="30" t="s">
        <v>43</v>
      </c>
      <c r="D68" s="64" t="str">
        <f>IF(ISERROR(VLOOKUP(B68,'[6]80m.Eng'!$E$8:$F$1000,2,0)),"",(VLOOKUP(B68,'[6]80m.Eng'!$E$8:$H$1000,2,0)))</f>
        <v/>
      </c>
      <c r="E68" s="14" t="str">
        <f>IF(ISERROR(VLOOKUP(B68,'[6]80m.Eng'!$E$8:$G$1000,3,0)),"",(VLOOKUP(B68,'[6]80m.Eng'!$E$8:$G$1000,3,0)))</f>
        <v/>
      </c>
      <c r="F68" s="29" t="str">
        <f>IF(ISERROR(VLOOKUP(B68,[6]Cirit!$E$8:$K$1000,7,0)),"",(VLOOKUP(B68,[6]Cirit!$E$8:$K$1000,7,0)))</f>
        <v/>
      </c>
      <c r="G68" s="22" t="str">
        <f>IF(ISERROR(VLOOKUP(B68,[6]Cirit!$E$8:$L$1000,8,0)),"",(VLOOKUP(B68,[6]Cirit!$E$8:$L$1000,8,0)))</f>
        <v/>
      </c>
      <c r="H68" s="28"/>
      <c r="I68" s="27"/>
      <c r="J68" s="26" t="str">
        <f>IF(ISERROR(VLOOKUP(B68,'[6]2000m.'!$E$8:$F$1000,2,0)),"",(VLOOKUP(B68,'[6]2000m.'!$E$8:$H$1000,2,0)))</f>
        <v/>
      </c>
      <c r="K68" s="22" t="str">
        <f>IF(ISERROR(VLOOKUP(B68,'[6]2000m.'!$E$8:$G$1000,3,0)),"",(VLOOKUP(B68,'[6]2000m.'!$E$8:$G$1000,3,0)))</f>
        <v/>
      </c>
      <c r="L68" s="25" t="str">
        <f>IF(ISERROR(VLOOKUP(B68,[6]Yüksek!$E$8:$AG$1000,29,0)),"",(VLOOKUP(B68,[6]Yüksek!$E$8:$AG$1000,29,0)))</f>
        <v/>
      </c>
      <c r="M68" s="24" t="str">
        <f>IF(ISERROR(VLOOKUP(B68,[6]Yüksek!$E$8:$AH$1000,30,0)),"",(VLOOKUP(B68,[6]Yüksek!$E$8:$AH$1000,30,0)))</f>
        <v/>
      </c>
      <c r="N68" s="29" t="str">
        <f>IF(ISERROR(VLOOKUP(B68,[6]Disk!$E$8:$K$1000,7,0)),"",(VLOOKUP(B68,[6]Disk!$E$8:$K$1000,7,0)))</f>
        <v/>
      </c>
      <c r="O68" s="22" t="str">
        <f>IF(ISERROR(VLOOKUP(B68,[6]Disk!$E$8:$L$1000,8,0)),"",(VLOOKUP(B68,[6]Disk!$E$8:$L$1000,8,0)))</f>
        <v/>
      </c>
      <c r="P68" s="21">
        <f>IFERROR(VLOOKUP(B68,'13 YAŞ ERKEK'!$B$8:$P$56,15,0)," ")</f>
        <v>143</v>
      </c>
      <c r="Q68" s="20">
        <f t="shared" si="1"/>
        <v>0</v>
      </c>
      <c r="R68" s="19">
        <f t="shared" si="2"/>
        <v>143</v>
      </c>
    </row>
    <row r="69" spans="1:18" ht="25.5" hidden="1" customHeight="1" x14ac:dyDescent="0.2">
      <c r="A69" s="31">
        <v>8</v>
      </c>
      <c r="B69" s="30" t="s">
        <v>152</v>
      </c>
      <c r="C69" s="30" t="s">
        <v>48</v>
      </c>
      <c r="D69" s="64" t="str">
        <f>IF(ISERROR(VLOOKUP(B69,'[6]80m.Eng'!$E$8:$F$1000,2,0)),"",(VLOOKUP(B69,'[6]80m.Eng'!$E$8:$H$1000,2,0)))</f>
        <v/>
      </c>
      <c r="E69" s="14" t="str">
        <f>IF(ISERROR(VLOOKUP(B69,'[6]80m.Eng'!$E$8:$G$1000,3,0)),"",(VLOOKUP(B69,'[6]80m.Eng'!$E$8:$G$1000,3,0)))</f>
        <v/>
      </c>
      <c r="F69" s="29" t="str">
        <f>IF(ISERROR(VLOOKUP(B69,[6]Cirit!$E$8:$K$1000,7,0)),"",(VLOOKUP(B69,[6]Cirit!$E$8:$K$1000,7,0)))</f>
        <v/>
      </c>
      <c r="G69" s="22" t="str">
        <f>IF(ISERROR(VLOOKUP(B69,[6]Cirit!$E$8:$L$1000,8,0)),"",(VLOOKUP(B69,[6]Cirit!$E$8:$L$1000,8,0)))</f>
        <v/>
      </c>
      <c r="H69" s="28"/>
      <c r="I69" s="27"/>
      <c r="J69" s="26" t="str">
        <f>IF(ISERROR(VLOOKUP(B69,'[6]2000m.'!$E$8:$F$1000,2,0)),"",(VLOOKUP(B69,'[6]2000m.'!$E$8:$H$1000,2,0)))</f>
        <v/>
      </c>
      <c r="K69" s="22" t="str">
        <f>IF(ISERROR(VLOOKUP(B69,'[6]2000m.'!$E$8:$G$1000,3,0)),"",(VLOOKUP(B69,'[6]2000m.'!$E$8:$G$1000,3,0)))</f>
        <v/>
      </c>
      <c r="L69" s="25" t="str">
        <f>IF(ISERROR(VLOOKUP(B69,[6]Yüksek!$E$8:$AG$1000,29,0)),"",(VLOOKUP(B69,[6]Yüksek!$E$8:$AG$1000,29,0)))</f>
        <v/>
      </c>
      <c r="M69" s="24" t="str">
        <f>IF(ISERROR(VLOOKUP(B69,[6]Yüksek!$E$8:$AH$1000,30,0)),"",(VLOOKUP(B69,[6]Yüksek!$E$8:$AH$1000,30,0)))</f>
        <v/>
      </c>
      <c r="N69" s="29" t="str">
        <f>IF(ISERROR(VLOOKUP(B69,[6]Disk!$E$8:$K$1000,7,0)),"",(VLOOKUP(B69,[6]Disk!$E$8:$K$1000,7,0)))</f>
        <v/>
      </c>
      <c r="O69" s="22" t="str">
        <f>IF(ISERROR(VLOOKUP(B69,[6]Disk!$E$8:$L$1000,8,0)),"",(VLOOKUP(B69,[6]Disk!$E$8:$L$1000,8,0)))</f>
        <v/>
      </c>
      <c r="P69" s="21">
        <f>IFERROR(VLOOKUP(B69,'13 YAŞ ERKEK'!$B$8:$P$56,15,0)," ")</f>
        <v>137</v>
      </c>
      <c r="Q69" s="20">
        <f t="shared" si="1"/>
        <v>0</v>
      </c>
      <c r="R69" s="19">
        <f t="shared" si="2"/>
        <v>137</v>
      </c>
    </row>
    <row r="70" spans="1:18" ht="25.5" customHeight="1" x14ac:dyDescent="0.2">
      <c r="A70" s="31">
        <v>2</v>
      </c>
      <c r="B70" s="30" t="s">
        <v>146</v>
      </c>
      <c r="C70" s="30" t="s">
        <v>25</v>
      </c>
      <c r="D70" s="64" t="str">
        <f>IF(ISERROR(VLOOKUP(B70,'[6]80m.Eng'!$E$8:$F$1000,2,0)),"",(VLOOKUP(B70,'[6]80m.Eng'!$E$8:$H$1000,2,0)))</f>
        <v/>
      </c>
      <c r="E70" s="14" t="str">
        <f>IF(ISERROR(VLOOKUP(B70,'[6]80m.Eng'!$E$8:$G$1000,3,0)),"",(VLOOKUP(B70,'[6]80m.Eng'!$E$8:$G$1000,3,0)))</f>
        <v/>
      </c>
      <c r="F70" s="29">
        <f>IF(ISERROR(VLOOKUP(B70,[6]Cirit!$E$8:$K$1000,7,0)),"",(VLOOKUP(B70,[6]Cirit!$E$8:$K$1000,7,0)))</f>
        <v>1945</v>
      </c>
      <c r="G70" s="22">
        <f>IF(ISERROR(VLOOKUP(B70,[6]Cirit!$E$8:$L$1000,8,0)),"",(VLOOKUP(B70,[6]Cirit!$E$8:$L$1000,8,0)))</f>
        <v>37</v>
      </c>
      <c r="H70" s="28"/>
      <c r="I70" s="27"/>
      <c r="J70" s="26" t="str">
        <f>IF(ISERROR(VLOOKUP(B70,'[6]2000m.'!$E$8:$F$1000,2,0)),"",(VLOOKUP(B70,'[6]2000m.'!$E$8:$H$1000,2,0)))</f>
        <v/>
      </c>
      <c r="K70" s="22" t="str">
        <f>IF(ISERROR(VLOOKUP(B70,'[6]2000m.'!$E$8:$G$1000,3,0)),"",(VLOOKUP(B70,'[6]2000m.'!$E$8:$G$1000,3,0)))</f>
        <v/>
      </c>
      <c r="L70" s="25">
        <f>IF(ISERROR(VLOOKUP(B70,[6]Yüksek!$E$8:$AG$1000,29,0)),"",(VLOOKUP(B70,[6]Yüksek!$E$8:$AG$1000,29,0)))</f>
        <v>130</v>
      </c>
      <c r="M70" s="24">
        <f>IF(ISERROR(VLOOKUP(B70,[6]Yüksek!$E$8:$AH$1000,30,0)),"",(VLOOKUP(B70,[6]Yüksek!$E$8:$AH$1000,30,0)))</f>
        <v>30</v>
      </c>
      <c r="N70" s="29" t="str">
        <f>IF(ISERROR(VLOOKUP(B70,[6]Disk!$E$8:$K$1000,7,0)),"",(VLOOKUP(B70,[6]Disk!$E$8:$K$1000,7,0)))</f>
        <v/>
      </c>
      <c r="O70" s="22" t="str">
        <f>IF(ISERROR(VLOOKUP(B70,[6]Disk!$E$8:$L$1000,8,0)),"",(VLOOKUP(B70,[6]Disk!$E$8:$L$1000,8,0)))</f>
        <v/>
      </c>
      <c r="P70" s="21">
        <f>IFERROR(VLOOKUP(B70,'13 YAŞ ERKEK'!$B$8:$P$56,15,0)," ")</f>
        <v>68</v>
      </c>
      <c r="Q70" s="20">
        <f t="shared" si="1"/>
        <v>67</v>
      </c>
      <c r="R70" s="19">
        <f t="shared" si="2"/>
        <v>135</v>
      </c>
    </row>
    <row r="71" spans="1:18" ht="25.5" customHeight="1" x14ac:dyDescent="0.2">
      <c r="A71" s="31">
        <v>3</v>
      </c>
      <c r="B71" s="30" t="s">
        <v>132</v>
      </c>
      <c r="C71" s="30" t="s">
        <v>25</v>
      </c>
      <c r="D71" s="64" t="str">
        <f>IF(ISERROR(VLOOKUP(B71,'[6]80m.Eng'!$E$8:$F$1000,2,0)),"",(VLOOKUP(B71,'[6]80m.Eng'!$E$8:$H$1000,2,0)))</f>
        <v/>
      </c>
      <c r="E71" s="14" t="str">
        <f>IF(ISERROR(VLOOKUP(B71,'[6]80m.Eng'!$E$8:$G$1000,3,0)),"",(VLOOKUP(B71,'[6]80m.Eng'!$E$8:$G$1000,3,0)))</f>
        <v/>
      </c>
      <c r="F71" s="29" t="str">
        <f>IF(ISERROR(VLOOKUP(B71,[6]Cirit!$E$8:$K$1000,7,0)),"",(VLOOKUP(B71,[6]Cirit!$E$8:$K$1000,7,0)))</f>
        <v/>
      </c>
      <c r="G71" s="22" t="str">
        <f>IF(ISERROR(VLOOKUP(B71,[6]Cirit!$E$8:$L$1000,8,0)),"",(VLOOKUP(B71,[6]Cirit!$E$8:$L$1000,8,0)))</f>
        <v/>
      </c>
      <c r="H71" s="28"/>
      <c r="I71" s="27"/>
      <c r="J71" s="26" t="str">
        <f>IF(ISERROR(VLOOKUP(B71,'[6]2000m.'!$E$8:$F$1000,2,0)),"",(VLOOKUP(B71,'[6]2000m.'!$E$8:$H$1000,2,0)))</f>
        <v/>
      </c>
      <c r="K71" s="22" t="str">
        <f>IF(ISERROR(VLOOKUP(B71,'[6]2000m.'!$E$8:$G$1000,3,0)),"",(VLOOKUP(B71,'[6]2000m.'!$E$8:$G$1000,3,0)))</f>
        <v/>
      </c>
      <c r="L71" s="25" t="str">
        <f>IF(ISERROR(VLOOKUP(B71,[6]Yüksek!$E$8:$AG$1000,29,0)),"",(VLOOKUP(B71,[6]Yüksek!$E$8:$AG$1000,29,0)))</f>
        <v/>
      </c>
      <c r="M71" s="24" t="str">
        <f>IF(ISERROR(VLOOKUP(B71,[6]Yüksek!$E$8:$AH$1000,30,0)),"",(VLOOKUP(B71,[6]Yüksek!$E$8:$AH$1000,30,0)))</f>
        <v/>
      </c>
      <c r="N71" s="29" t="str">
        <f>IF(ISERROR(VLOOKUP(B71,[6]Disk!$E$8:$K$1000,7,0)),"",(VLOOKUP(B71,[6]Disk!$E$8:$K$1000,7,0)))</f>
        <v/>
      </c>
      <c r="O71" s="22" t="str">
        <f>IF(ISERROR(VLOOKUP(B71,[6]Disk!$E$8:$L$1000,8,0)),"",(VLOOKUP(B71,[6]Disk!$E$8:$L$1000,8,0)))</f>
        <v/>
      </c>
      <c r="P71" s="21">
        <f>IFERROR(VLOOKUP(B71,'13 YAŞ ERKEK'!$B$8:$P$56,15,0)," ")</f>
        <v>133</v>
      </c>
      <c r="Q71" s="20">
        <f t="shared" si="1"/>
        <v>0</v>
      </c>
      <c r="R71" s="19">
        <f t="shared" si="2"/>
        <v>133</v>
      </c>
    </row>
    <row r="72" spans="1:18" ht="25.5" customHeight="1" x14ac:dyDescent="0.2">
      <c r="A72" s="31">
        <v>4</v>
      </c>
      <c r="B72" s="30" t="s">
        <v>133</v>
      </c>
      <c r="C72" s="30" t="s">
        <v>25</v>
      </c>
      <c r="D72" s="64" t="str">
        <f>IF(ISERROR(VLOOKUP(B72,'[6]80m.Eng'!$E$8:$F$1000,2,0)),"",(VLOOKUP(B72,'[6]80m.Eng'!$E$8:$H$1000,2,0)))</f>
        <v/>
      </c>
      <c r="E72" s="14" t="str">
        <f>IF(ISERROR(VLOOKUP(B72,'[6]80m.Eng'!$E$8:$G$1000,3,0)),"",(VLOOKUP(B72,'[6]80m.Eng'!$E$8:$G$1000,3,0)))</f>
        <v/>
      </c>
      <c r="F72" s="29" t="str">
        <f>IF(ISERROR(VLOOKUP(B72,[6]Cirit!$E$8:$K$1000,7,0)),"",(VLOOKUP(B72,[6]Cirit!$E$8:$K$1000,7,0)))</f>
        <v/>
      </c>
      <c r="G72" s="22" t="str">
        <f>IF(ISERROR(VLOOKUP(B72,[6]Cirit!$E$8:$L$1000,8,0)),"",(VLOOKUP(B72,[6]Cirit!$E$8:$L$1000,8,0)))</f>
        <v/>
      </c>
      <c r="H72" s="28"/>
      <c r="I72" s="27"/>
      <c r="J72" s="26" t="str">
        <f>IF(ISERROR(VLOOKUP(B72,'[6]2000m.'!$E$8:$F$1000,2,0)),"",(VLOOKUP(B72,'[6]2000m.'!$E$8:$H$1000,2,0)))</f>
        <v/>
      </c>
      <c r="K72" s="22" t="str">
        <f>IF(ISERROR(VLOOKUP(B72,'[6]2000m.'!$E$8:$G$1000,3,0)),"",(VLOOKUP(B72,'[6]2000m.'!$E$8:$G$1000,3,0)))</f>
        <v/>
      </c>
      <c r="L72" s="25" t="str">
        <f>IF(ISERROR(VLOOKUP(B72,[6]Yüksek!$E$8:$AG$1000,29,0)),"",(VLOOKUP(B72,[6]Yüksek!$E$8:$AG$1000,29,0)))</f>
        <v/>
      </c>
      <c r="M72" s="24" t="str">
        <f>IF(ISERROR(VLOOKUP(B72,[6]Yüksek!$E$8:$AH$1000,30,0)),"",(VLOOKUP(B72,[6]Yüksek!$E$8:$AH$1000,30,0)))</f>
        <v/>
      </c>
      <c r="N72" s="29" t="str">
        <f>IF(ISERROR(VLOOKUP(B72,[6]Disk!$E$8:$K$1000,7,0)),"",(VLOOKUP(B72,[6]Disk!$E$8:$K$1000,7,0)))</f>
        <v/>
      </c>
      <c r="O72" s="22" t="str">
        <f>IF(ISERROR(VLOOKUP(B72,[6]Disk!$E$8:$L$1000,8,0)),"",(VLOOKUP(B72,[6]Disk!$E$8:$L$1000,8,0)))</f>
        <v/>
      </c>
      <c r="P72" s="21">
        <f>IFERROR(VLOOKUP(B72,'13 YAŞ ERKEK'!$B$8:$P$56,15,0)," ")</f>
        <v>133</v>
      </c>
      <c r="Q72" s="20">
        <f t="shared" si="1"/>
        <v>0</v>
      </c>
      <c r="R72" s="19">
        <f t="shared" si="2"/>
        <v>133</v>
      </c>
    </row>
    <row r="73" spans="1:18" ht="25.5" hidden="1" customHeight="1" x14ac:dyDescent="0.2">
      <c r="A73" s="31">
        <v>12</v>
      </c>
      <c r="B73" s="30" t="s">
        <v>138</v>
      </c>
      <c r="C73" s="30" t="s">
        <v>63</v>
      </c>
      <c r="D73" s="64" t="str">
        <f>IF(ISERROR(VLOOKUP(B73,'[6]80m.Eng'!$E$8:$F$1000,2,0)),"",(VLOOKUP(B73,'[6]80m.Eng'!$E$8:$H$1000,2,0)))</f>
        <v/>
      </c>
      <c r="E73" s="14" t="str">
        <f>IF(ISERROR(VLOOKUP(B73,'[6]80m.Eng'!$E$8:$G$1000,3,0)),"",(VLOOKUP(B73,'[6]80m.Eng'!$E$8:$G$1000,3,0)))</f>
        <v/>
      </c>
      <c r="F73" s="29">
        <f>IF(ISERROR(VLOOKUP(B73,[6]Cirit!$E$8:$K$1000,7,0)),"",(VLOOKUP(B73,[6]Cirit!$E$8:$K$1000,7,0)))</f>
        <v>2407</v>
      </c>
      <c r="G73" s="22">
        <f>IF(ISERROR(VLOOKUP(B73,[6]Cirit!$E$8:$L$1000,8,0)),"",(VLOOKUP(B73,[6]Cirit!$E$8:$L$1000,8,0)))</f>
        <v>47</v>
      </c>
      <c r="H73" s="28"/>
      <c r="I73" s="27"/>
      <c r="J73" s="26" t="str">
        <f>IF(ISERROR(VLOOKUP(B73,'[6]2000m.'!$E$8:$F$1000,2,0)),"",(VLOOKUP(B73,'[6]2000m.'!$E$8:$H$1000,2,0)))</f>
        <v/>
      </c>
      <c r="K73" s="22" t="str">
        <f>IF(ISERROR(VLOOKUP(B73,'[6]2000m.'!$E$8:$G$1000,3,0)),"",(VLOOKUP(B73,'[6]2000m.'!$E$8:$G$1000,3,0)))</f>
        <v/>
      </c>
      <c r="L73" s="25" t="str">
        <f>IF(ISERROR(VLOOKUP(B73,[6]Yüksek!$E$8:$AG$1000,29,0)),"",(VLOOKUP(B73,[6]Yüksek!$E$8:$AG$1000,29,0)))</f>
        <v/>
      </c>
      <c r="M73" s="24" t="str">
        <f>IF(ISERROR(VLOOKUP(B73,[6]Yüksek!$E$8:$AH$1000,30,0)),"",(VLOOKUP(B73,[6]Yüksek!$E$8:$AH$1000,30,0)))</f>
        <v/>
      </c>
      <c r="N73" s="29" t="str">
        <f>IF(ISERROR(VLOOKUP(B73,[6]Disk!$E$8:$K$1000,7,0)),"",(VLOOKUP(B73,[6]Disk!$E$8:$K$1000,7,0)))</f>
        <v/>
      </c>
      <c r="O73" s="22" t="str">
        <f>IF(ISERROR(VLOOKUP(B73,[6]Disk!$E$8:$L$1000,8,0)),"",(VLOOKUP(B73,[6]Disk!$E$8:$L$1000,8,0)))</f>
        <v/>
      </c>
      <c r="P73" s="21">
        <f>IFERROR(VLOOKUP(B73,'13 YAŞ ERKEK'!$B$8:$P$56,15,0)," ")</f>
        <v>85</v>
      </c>
      <c r="Q73" s="20">
        <f t="shared" si="1"/>
        <v>47</v>
      </c>
      <c r="R73" s="19">
        <f t="shared" si="2"/>
        <v>132</v>
      </c>
    </row>
    <row r="74" spans="1:18" ht="25.5" hidden="1" customHeight="1" x14ac:dyDescent="0.2">
      <c r="A74" s="31">
        <v>13</v>
      </c>
      <c r="B74" s="30" t="s">
        <v>154</v>
      </c>
      <c r="C74" s="30" t="s">
        <v>48</v>
      </c>
      <c r="D74" s="64" t="str">
        <f>IF(ISERROR(VLOOKUP(B74,'[6]80m.Eng'!$E$8:$F$1000,2,0)),"",(VLOOKUP(B74,'[6]80m.Eng'!$E$8:$H$1000,2,0)))</f>
        <v/>
      </c>
      <c r="E74" s="14" t="str">
        <f>IF(ISERROR(VLOOKUP(B74,'[6]80m.Eng'!$E$8:$G$1000,3,0)),"",(VLOOKUP(B74,'[6]80m.Eng'!$E$8:$G$1000,3,0)))</f>
        <v/>
      </c>
      <c r="F74" s="29" t="str">
        <f>IF(ISERROR(VLOOKUP(B74,[6]Cirit!$E$8:$K$1000,7,0)),"",(VLOOKUP(B74,[6]Cirit!$E$8:$K$1000,7,0)))</f>
        <v/>
      </c>
      <c r="G74" s="22" t="str">
        <f>IF(ISERROR(VLOOKUP(B74,[6]Cirit!$E$8:$L$1000,8,0)),"",(VLOOKUP(B74,[6]Cirit!$E$8:$L$1000,8,0)))</f>
        <v/>
      </c>
      <c r="H74" s="28"/>
      <c r="I74" s="27"/>
      <c r="J74" s="26" t="str">
        <f>IF(ISERROR(VLOOKUP(B74,'[6]2000m.'!$E$8:$F$1000,2,0)),"",(VLOOKUP(B74,'[6]2000m.'!$E$8:$H$1000,2,0)))</f>
        <v/>
      </c>
      <c r="K74" s="22" t="str">
        <f>IF(ISERROR(VLOOKUP(B74,'[6]2000m.'!$E$8:$G$1000,3,0)),"",(VLOOKUP(B74,'[6]2000m.'!$E$8:$G$1000,3,0)))</f>
        <v/>
      </c>
      <c r="L74" s="25" t="str">
        <f>IF(ISERROR(VLOOKUP(B74,[6]Yüksek!$E$8:$AG$1000,29,0)),"",(VLOOKUP(B74,[6]Yüksek!$E$8:$AG$1000,29,0)))</f>
        <v/>
      </c>
      <c r="M74" s="24" t="str">
        <f>IF(ISERROR(VLOOKUP(B74,[6]Yüksek!$E$8:$AH$1000,30,0)),"",(VLOOKUP(B74,[6]Yüksek!$E$8:$AH$1000,30,0)))</f>
        <v/>
      </c>
      <c r="N74" s="29" t="str">
        <f>IF(ISERROR(VLOOKUP(B74,[6]Disk!$E$8:$K$1000,7,0)),"",(VLOOKUP(B74,[6]Disk!$E$8:$K$1000,7,0)))</f>
        <v/>
      </c>
      <c r="O74" s="22" t="str">
        <f>IF(ISERROR(VLOOKUP(B74,[6]Disk!$E$8:$L$1000,8,0)),"",(VLOOKUP(B74,[6]Disk!$E$8:$L$1000,8,0)))</f>
        <v/>
      </c>
      <c r="P74" s="21">
        <f>IFERROR(VLOOKUP(B74,'13 YAŞ ERKEK'!$B$8:$P$56,15,0)," ")</f>
        <v>131</v>
      </c>
      <c r="Q74" s="20">
        <f t="shared" si="1"/>
        <v>0</v>
      </c>
      <c r="R74" s="19">
        <f t="shared" si="2"/>
        <v>131</v>
      </c>
    </row>
    <row r="75" spans="1:18" ht="25.5" hidden="1" customHeight="1" x14ac:dyDescent="0.2">
      <c r="A75" s="31">
        <v>14</v>
      </c>
      <c r="B75" s="30" t="s">
        <v>135</v>
      </c>
      <c r="C75" s="30" t="s">
        <v>43</v>
      </c>
      <c r="D75" s="64" t="str">
        <f>IF(ISERROR(VLOOKUP(B75,'[6]80m.Eng'!$E$8:$F$1000,2,0)),"",(VLOOKUP(B75,'[6]80m.Eng'!$E$8:$H$1000,2,0)))</f>
        <v/>
      </c>
      <c r="E75" s="14" t="str">
        <f>IF(ISERROR(VLOOKUP(B75,'[6]80m.Eng'!$E$8:$G$1000,3,0)),"",(VLOOKUP(B75,'[6]80m.Eng'!$E$8:$G$1000,3,0)))</f>
        <v/>
      </c>
      <c r="F75" s="29" t="str">
        <f>IF(ISERROR(VLOOKUP(B75,[6]Cirit!$E$8:$K$1000,7,0)),"",(VLOOKUP(B75,[6]Cirit!$E$8:$K$1000,7,0)))</f>
        <v/>
      </c>
      <c r="G75" s="22" t="str">
        <f>IF(ISERROR(VLOOKUP(B75,[6]Cirit!$E$8:$L$1000,8,0)),"",(VLOOKUP(B75,[6]Cirit!$E$8:$L$1000,8,0)))</f>
        <v/>
      </c>
      <c r="H75" s="28"/>
      <c r="I75" s="27"/>
      <c r="J75" s="26" t="str">
        <f>IF(ISERROR(VLOOKUP(B75,'[6]2000m.'!$E$8:$F$1000,2,0)),"",(VLOOKUP(B75,'[6]2000m.'!$E$8:$H$1000,2,0)))</f>
        <v/>
      </c>
      <c r="K75" s="22" t="str">
        <f>IF(ISERROR(VLOOKUP(B75,'[6]2000m.'!$E$8:$G$1000,3,0)),"",(VLOOKUP(B75,'[6]2000m.'!$E$8:$G$1000,3,0)))</f>
        <v/>
      </c>
      <c r="L75" s="25" t="str">
        <f>IF(ISERROR(VLOOKUP(B75,[6]Yüksek!$E$8:$AG$1000,29,0)),"",(VLOOKUP(B75,[6]Yüksek!$E$8:$AG$1000,29,0)))</f>
        <v/>
      </c>
      <c r="M75" s="24" t="str">
        <f>IF(ISERROR(VLOOKUP(B75,[6]Yüksek!$E$8:$AH$1000,30,0)),"",(VLOOKUP(B75,[6]Yüksek!$E$8:$AH$1000,30,0)))</f>
        <v/>
      </c>
      <c r="N75" s="29">
        <f>IF(ISERROR(VLOOKUP(B75,[6]Disk!$E$8:$K$1000,7,0)),"",(VLOOKUP(B75,[6]Disk!$E$8:$K$1000,7,0)))</f>
        <v>1281</v>
      </c>
      <c r="O75" s="22">
        <f>IF(ISERROR(VLOOKUP(B75,[6]Disk!$E$8:$L$1000,8,0)),"",(VLOOKUP(B75,[6]Disk!$E$8:$L$1000,8,0)))</f>
        <v>36</v>
      </c>
      <c r="P75" s="21">
        <f>IFERROR(VLOOKUP(B75,'13 YAŞ ERKEK'!$B$8:$P$56,15,0)," ")</f>
        <v>92</v>
      </c>
      <c r="Q75" s="20">
        <f t="shared" si="1"/>
        <v>36</v>
      </c>
      <c r="R75" s="19">
        <f t="shared" si="2"/>
        <v>128</v>
      </c>
    </row>
    <row r="76" spans="1:18" ht="25.5" hidden="1" customHeight="1" x14ac:dyDescent="0.2">
      <c r="A76" s="31">
        <v>15</v>
      </c>
      <c r="B76" s="30" t="s">
        <v>136</v>
      </c>
      <c r="C76" s="30" t="s">
        <v>43</v>
      </c>
      <c r="D76" s="64" t="str">
        <f>IF(ISERROR(VLOOKUP(B76,'[6]80m.Eng'!$E$8:$F$1000,2,0)),"",(VLOOKUP(B76,'[6]80m.Eng'!$E$8:$H$1000,2,0)))</f>
        <v/>
      </c>
      <c r="E76" s="14" t="str">
        <f>IF(ISERROR(VLOOKUP(B76,'[6]80m.Eng'!$E$8:$G$1000,3,0)),"",(VLOOKUP(B76,'[6]80m.Eng'!$E$8:$G$1000,3,0)))</f>
        <v/>
      </c>
      <c r="F76" s="29" t="str">
        <f>IF(ISERROR(VLOOKUP(B76,[6]Cirit!$E$8:$K$1000,7,0)),"",(VLOOKUP(B76,[6]Cirit!$E$8:$K$1000,7,0)))</f>
        <v/>
      </c>
      <c r="G76" s="22" t="str">
        <f>IF(ISERROR(VLOOKUP(B76,[6]Cirit!$E$8:$L$1000,8,0)),"",(VLOOKUP(B76,[6]Cirit!$E$8:$L$1000,8,0)))</f>
        <v/>
      </c>
      <c r="H76" s="28"/>
      <c r="I76" s="27"/>
      <c r="J76" s="26" t="str">
        <f>IF(ISERROR(VLOOKUP(B76,'[6]2000m.'!$E$8:$F$1000,2,0)),"",(VLOOKUP(B76,'[6]2000m.'!$E$8:$H$1000,2,0)))</f>
        <v/>
      </c>
      <c r="K76" s="22" t="str">
        <f>IF(ISERROR(VLOOKUP(B76,'[6]2000m.'!$E$8:$G$1000,3,0)),"",(VLOOKUP(B76,'[6]2000m.'!$E$8:$G$1000,3,0)))</f>
        <v/>
      </c>
      <c r="L76" s="25" t="str">
        <f>IF(ISERROR(VLOOKUP(B76,[6]Yüksek!$E$8:$AG$1000,29,0)),"",(VLOOKUP(B76,[6]Yüksek!$E$8:$AG$1000,29,0)))</f>
        <v/>
      </c>
      <c r="M76" s="24" t="str">
        <f>IF(ISERROR(VLOOKUP(B76,[6]Yüksek!$E$8:$AH$1000,30,0)),"",(VLOOKUP(B76,[6]Yüksek!$E$8:$AH$1000,30,0)))</f>
        <v/>
      </c>
      <c r="N76" s="29">
        <f>IF(ISERROR(VLOOKUP(B76,[6]Disk!$E$8:$K$1000,7,0)),"",(VLOOKUP(B76,[6]Disk!$E$8:$K$1000,7,0)))</f>
        <v>1270</v>
      </c>
      <c r="O76" s="22">
        <f>IF(ISERROR(VLOOKUP(B76,[6]Disk!$E$8:$L$1000,8,0)),"",(VLOOKUP(B76,[6]Disk!$E$8:$L$1000,8,0)))</f>
        <v>35</v>
      </c>
      <c r="P76" s="21">
        <f>IFERROR(VLOOKUP(B76,'13 YAŞ ERKEK'!$B$8:$P$56,15,0)," ")</f>
        <v>91</v>
      </c>
      <c r="Q76" s="20">
        <f t="shared" si="1"/>
        <v>35</v>
      </c>
      <c r="R76" s="19">
        <f t="shared" si="2"/>
        <v>126</v>
      </c>
    </row>
    <row r="77" spans="1:18" ht="25.5" hidden="1" customHeight="1" x14ac:dyDescent="0.2">
      <c r="A77" s="31">
        <v>16</v>
      </c>
      <c r="B77" s="30" t="s">
        <v>150</v>
      </c>
      <c r="C77" s="30" t="s">
        <v>41</v>
      </c>
      <c r="D77" s="64" t="str">
        <f>IF(ISERROR(VLOOKUP(B77,'[6]80m.Eng'!$E$8:$F$1000,2,0)),"",(VLOOKUP(B77,'[6]80m.Eng'!$E$8:$H$1000,2,0)))</f>
        <v/>
      </c>
      <c r="E77" s="14" t="str">
        <f>IF(ISERROR(VLOOKUP(B77,'[6]80m.Eng'!$E$8:$G$1000,3,0)),"",(VLOOKUP(B77,'[6]80m.Eng'!$E$8:$G$1000,3,0)))</f>
        <v/>
      </c>
      <c r="F77" s="29" t="str">
        <f>IF(ISERROR(VLOOKUP(B77,[6]Cirit!$E$8:$K$1000,7,0)),"",(VLOOKUP(B77,[6]Cirit!$E$8:$K$1000,7,0)))</f>
        <v/>
      </c>
      <c r="G77" s="22" t="str">
        <f>IF(ISERROR(VLOOKUP(B77,[6]Cirit!$E$8:$L$1000,8,0)),"",(VLOOKUP(B77,[6]Cirit!$E$8:$L$1000,8,0)))</f>
        <v/>
      </c>
      <c r="H77" s="28"/>
      <c r="I77" s="27"/>
      <c r="J77" s="26" t="str">
        <f>IF(ISERROR(VLOOKUP(B77,'[6]2000m.'!$E$8:$F$1000,2,0)),"",(VLOOKUP(B77,'[6]2000m.'!$E$8:$H$1000,2,0)))</f>
        <v/>
      </c>
      <c r="K77" s="22" t="str">
        <f>IF(ISERROR(VLOOKUP(B77,'[6]2000m.'!$E$8:$G$1000,3,0)),"",(VLOOKUP(B77,'[6]2000m.'!$E$8:$G$1000,3,0)))</f>
        <v/>
      </c>
      <c r="L77" s="25" t="str">
        <f>IF(ISERROR(VLOOKUP(B77,[6]Yüksek!$E$8:$AG$1000,29,0)),"",(VLOOKUP(B77,[6]Yüksek!$E$8:$AG$1000,29,0)))</f>
        <v/>
      </c>
      <c r="M77" s="24" t="str">
        <f>IF(ISERROR(VLOOKUP(B77,[6]Yüksek!$E$8:$AH$1000,30,0)),"",(VLOOKUP(B77,[6]Yüksek!$E$8:$AH$1000,30,0)))</f>
        <v/>
      </c>
      <c r="N77" s="29" t="str">
        <f>IF(ISERROR(VLOOKUP(B77,[6]Disk!$E$8:$K$1000,7,0)),"",(VLOOKUP(B77,[6]Disk!$E$8:$K$1000,7,0)))</f>
        <v/>
      </c>
      <c r="O77" s="22" t="str">
        <f>IF(ISERROR(VLOOKUP(B77,[6]Disk!$E$8:$L$1000,8,0)),"",(VLOOKUP(B77,[6]Disk!$E$8:$L$1000,8,0)))</f>
        <v/>
      </c>
      <c r="P77" s="21">
        <f>IFERROR(VLOOKUP(B77,'13 YAŞ ERKEK'!$B$8:$P$56,15,0)," ")</f>
        <v>126</v>
      </c>
      <c r="Q77" s="20">
        <f t="shared" si="1"/>
        <v>0</v>
      </c>
      <c r="R77" s="19">
        <f t="shared" si="2"/>
        <v>126</v>
      </c>
    </row>
    <row r="78" spans="1:18" ht="25.5" hidden="1" customHeight="1" x14ac:dyDescent="0.2">
      <c r="A78" s="31">
        <v>17</v>
      </c>
      <c r="B78" s="30" t="s">
        <v>156</v>
      </c>
      <c r="C78" s="30" t="s">
        <v>43</v>
      </c>
      <c r="D78" s="64" t="str">
        <f>IF(ISERROR(VLOOKUP(B78,'[6]80m.Eng'!$E$8:$F$1000,2,0)),"",(VLOOKUP(B78,'[6]80m.Eng'!$E$8:$H$1000,2,0)))</f>
        <v/>
      </c>
      <c r="E78" s="14" t="str">
        <f>IF(ISERROR(VLOOKUP(B78,'[6]80m.Eng'!$E$8:$G$1000,3,0)),"",(VLOOKUP(B78,'[6]80m.Eng'!$E$8:$G$1000,3,0)))</f>
        <v/>
      </c>
      <c r="F78" s="29" t="str">
        <f>IF(ISERROR(VLOOKUP(B78,[6]Cirit!$E$8:$K$1000,7,0)),"",(VLOOKUP(B78,[6]Cirit!$E$8:$K$1000,7,0)))</f>
        <v/>
      </c>
      <c r="G78" s="22" t="str">
        <f>IF(ISERROR(VLOOKUP(B78,[6]Cirit!$E$8:$L$1000,8,0)),"",(VLOOKUP(B78,[6]Cirit!$E$8:$L$1000,8,0)))</f>
        <v/>
      </c>
      <c r="H78" s="28"/>
      <c r="I78" s="27"/>
      <c r="J78" s="26" t="str">
        <f>IF(ISERROR(VLOOKUP(B78,'[6]2000m.'!$E$8:$F$1000,2,0)),"",(VLOOKUP(B78,'[6]2000m.'!$E$8:$H$1000,2,0)))</f>
        <v/>
      </c>
      <c r="K78" s="22" t="str">
        <f>IF(ISERROR(VLOOKUP(B78,'[6]2000m.'!$E$8:$G$1000,3,0)),"",(VLOOKUP(B78,'[6]2000m.'!$E$8:$G$1000,3,0)))</f>
        <v/>
      </c>
      <c r="L78" s="25" t="str">
        <f>IF(ISERROR(VLOOKUP(B78,[6]Yüksek!$E$8:$AG$1000,29,0)),"",(VLOOKUP(B78,[6]Yüksek!$E$8:$AG$1000,29,0)))</f>
        <v/>
      </c>
      <c r="M78" s="24" t="str">
        <f>IF(ISERROR(VLOOKUP(B78,[6]Yüksek!$E$8:$AH$1000,30,0)),"",(VLOOKUP(B78,[6]Yüksek!$E$8:$AH$1000,30,0)))</f>
        <v/>
      </c>
      <c r="N78" s="29">
        <f>IF(ISERROR(VLOOKUP(B78,[6]Disk!$E$8:$K$1000,7,0)),"",(VLOOKUP(B78,[6]Disk!$E$8:$K$1000,7,0)))</f>
        <v>1495</v>
      </c>
      <c r="O78" s="22">
        <f>IF(ISERROR(VLOOKUP(B78,[6]Disk!$E$8:$L$1000,8,0)),"",(VLOOKUP(B78,[6]Disk!$E$8:$L$1000,8,0)))</f>
        <v>44</v>
      </c>
      <c r="P78" s="21">
        <f>IFERROR(VLOOKUP(B78,'13 YAŞ ERKEK'!$B$8:$P$56,15,0)," ")</f>
        <v>81</v>
      </c>
      <c r="Q78" s="20">
        <f t="shared" si="1"/>
        <v>44</v>
      </c>
      <c r="R78" s="19">
        <f t="shared" si="2"/>
        <v>125</v>
      </c>
    </row>
    <row r="79" spans="1:18" ht="25.5" hidden="1" customHeight="1" x14ac:dyDescent="0.2">
      <c r="A79" s="31">
        <v>18</v>
      </c>
      <c r="B79" s="30" t="s">
        <v>144</v>
      </c>
      <c r="C79" s="30" t="s">
        <v>43</v>
      </c>
      <c r="D79" s="64" t="str">
        <f>IF(ISERROR(VLOOKUP(B79,'[6]80m.Eng'!$E$8:$F$1000,2,0)),"",(VLOOKUP(B79,'[6]80m.Eng'!$E$8:$H$1000,2,0)))</f>
        <v/>
      </c>
      <c r="E79" s="14" t="str">
        <f>IF(ISERROR(VLOOKUP(B79,'[6]80m.Eng'!$E$8:$G$1000,3,0)),"",(VLOOKUP(B79,'[6]80m.Eng'!$E$8:$G$1000,3,0)))</f>
        <v/>
      </c>
      <c r="F79" s="29" t="str">
        <f>IF(ISERROR(VLOOKUP(B79,[6]Cirit!$E$8:$K$1000,7,0)),"",(VLOOKUP(B79,[6]Cirit!$E$8:$K$1000,7,0)))</f>
        <v/>
      </c>
      <c r="G79" s="22" t="str">
        <f>IF(ISERROR(VLOOKUP(B79,[6]Cirit!$E$8:$L$1000,8,0)),"",(VLOOKUP(B79,[6]Cirit!$E$8:$L$1000,8,0)))</f>
        <v/>
      </c>
      <c r="H79" s="28"/>
      <c r="I79" s="27"/>
      <c r="J79" s="26" t="str">
        <f>IF(ISERROR(VLOOKUP(B79,'[6]2000m.'!$E$8:$F$1000,2,0)),"",(VLOOKUP(B79,'[6]2000m.'!$E$8:$H$1000,2,0)))</f>
        <v/>
      </c>
      <c r="K79" s="22" t="str">
        <f>IF(ISERROR(VLOOKUP(B79,'[6]2000m.'!$E$8:$G$1000,3,0)),"",(VLOOKUP(B79,'[6]2000m.'!$E$8:$G$1000,3,0)))</f>
        <v/>
      </c>
      <c r="L79" s="25" t="str">
        <f>IF(ISERROR(VLOOKUP(B79,[6]Yüksek!$E$8:$AG$1000,29,0)),"",(VLOOKUP(B79,[6]Yüksek!$E$8:$AG$1000,29,0)))</f>
        <v/>
      </c>
      <c r="M79" s="24" t="str">
        <f>IF(ISERROR(VLOOKUP(B79,[6]Yüksek!$E$8:$AH$1000,30,0)),"",(VLOOKUP(B79,[6]Yüksek!$E$8:$AH$1000,30,0)))</f>
        <v/>
      </c>
      <c r="N79" s="29">
        <f>IF(ISERROR(VLOOKUP(B79,[6]Disk!$E$8:$K$1000,7,0)),"",(VLOOKUP(B79,[6]Disk!$E$8:$K$1000,7,0)))</f>
        <v>1641</v>
      </c>
      <c r="O79" s="22">
        <f>IF(ISERROR(VLOOKUP(B79,[6]Disk!$E$8:$L$1000,8,0)),"",(VLOOKUP(B79,[6]Disk!$E$8:$L$1000,8,0)))</f>
        <v>50</v>
      </c>
      <c r="P79" s="21">
        <f>IFERROR(VLOOKUP(B79,'13 YAŞ ERKEK'!$B$8:$P$56,15,0)," ")</f>
        <v>74</v>
      </c>
      <c r="Q79" s="20">
        <f t="shared" si="1"/>
        <v>50</v>
      </c>
      <c r="R79" s="19">
        <f t="shared" si="2"/>
        <v>124</v>
      </c>
    </row>
    <row r="80" spans="1:18" ht="25.5" hidden="1" customHeight="1" x14ac:dyDescent="0.2">
      <c r="A80" s="31">
        <v>19</v>
      </c>
      <c r="B80" s="30" t="s">
        <v>161</v>
      </c>
      <c r="C80" s="30" t="s">
        <v>41</v>
      </c>
      <c r="D80" s="64" t="str">
        <f>IF(ISERROR(VLOOKUP(B80,'[6]80m.Eng'!$E$8:$F$1000,2,0)),"",(VLOOKUP(B80,'[6]80m.Eng'!$E$8:$H$1000,2,0)))</f>
        <v/>
      </c>
      <c r="E80" s="14" t="str">
        <f>IF(ISERROR(VLOOKUP(B80,'[6]80m.Eng'!$E$8:$G$1000,3,0)),"",(VLOOKUP(B80,'[6]80m.Eng'!$E$8:$G$1000,3,0)))</f>
        <v/>
      </c>
      <c r="F80" s="29" t="str">
        <f>IF(ISERROR(VLOOKUP(B80,[6]Cirit!$E$8:$K$1000,7,0)),"",(VLOOKUP(B80,[6]Cirit!$E$8:$K$1000,7,0)))</f>
        <v/>
      </c>
      <c r="G80" s="22" t="str">
        <f>IF(ISERROR(VLOOKUP(B80,[6]Cirit!$E$8:$L$1000,8,0)),"",(VLOOKUP(B80,[6]Cirit!$E$8:$L$1000,8,0)))</f>
        <v/>
      </c>
      <c r="H80" s="28"/>
      <c r="I80" s="27"/>
      <c r="J80" s="26" t="str">
        <f>IF(ISERROR(VLOOKUP(B80,'[6]2000m.'!$E$8:$F$1000,2,0)),"",(VLOOKUP(B80,'[6]2000m.'!$E$8:$H$1000,2,0)))</f>
        <v/>
      </c>
      <c r="K80" s="22" t="str">
        <f>IF(ISERROR(VLOOKUP(B80,'[6]2000m.'!$E$8:$G$1000,3,0)),"",(VLOOKUP(B80,'[6]2000m.'!$E$8:$G$1000,3,0)))</f>
        <v/>
      </c>
      <c r="L80" s="25" t="str">
        <f>IF(ISERROR(VLOOKUP(B80,[6]Yüksek!$E$8:$AG$1000,29,0)),"",(VLOOKUP(B80,[6]Yüksek!$E$8:$AG$1000,29,0)))</f>
        <v/>
      </c>
      <c r="M80" s="24" t="str">
        <f>IF(ISERROR(VLOOKUP(B80,[6]Yüksek!$E$8:$AH$1000,30,0)),"",(VLOOKUP(B80,[6]Yüksek!$E$8:$AH$1000,30,0)))</f>
        <v/>
      </c>
      <c r="N80" s="29" t="str">
        <f>IF(ISERROR(VLOOKUP(B80,[6]Disk!$E$8:$K$1000,7,0)),"",(VLOOKUP(B80,[6]Disk!$E$8:$K$1000,7,0)))</f>
        <v/>
      </c>
      <c r="O80" s="22" t="str">
        <f>IF(ISERROR(VLOOKUP(B80,[6]Disk!$E$8:$L$1000,8,0)),"",(VLOOKUP(B80,[6]Disk!$E$8:$L$1000,8,0)))</f>
        <v/>
      </c>
      <c r="P80" s="21">
        <f>IFERROR(VLOOKUP(B80,'13 YAŞ ERKEK'!$B$8:$P$56,15,0)," ")</f>
        <v>119</v>
      </c>
      <c r="Q80" s="20">
        <f t="shared" si="1"/>
        <v>0</v>
      </c>
      <c r="R80" s="19">
        <f t="shared" si="2"/>
        <v>119</v>
      </c>
    </row>
    <row r="81" spans="1:18" ht="25.5" hidden="1" customHeight="1" x14ac:dyDescent="0.2">
      <c r="A81" s="31">
        <v>20</v>
      </c>
      <c r="B81" s="30" t="s">
        <v>145</v>
      </c>
      <c r="C81" s="30" t="s">
        <v>43</v>
      </c>
      <c r="D81" s="64" t="str">
        <f>IF(ISERROR(VLOOKUP(B81,'[6]80m.Eng'!$E$8:$F$1000,2,0)),"",(VLOOKUP(B81,'[6]80m.Eng'!$E$8:$H$1000,2,0)))</f>
        <v/>
      </c>
      <c r="E81" s="14" t="str">
        <f>IF(ISERROR(VLOOKUP(B81,'[6]80m.Eng'!$E$8:$G$1000,3,0)),"",(VLOOKUP(B81,'[6]80m.Eng'!$E$8:$G$1000,3,0)))</f>
        <v/>
      </c>
      <c r="F81" s="29" t="str">
        <f>IF(ISERROR(VLOOKUP(B81,[6]Cirit!$E$8:$K$1000,7,0)),"",(VLOOKUP(B81,[6]Cirit!$E$8:$K$1000,7,0)))</f>
        <v/>
      </c>
      <c r="G81" s="22" t="str">
        <f>IF(ISERROR(VLOOKUP(B81,[6]Cirit!$E$8:$L$1000,8,0)),"",(VLOOKUP(B81,[6]Cirit!$E$8:$L$1000,8,0)))</f>
        <v/>
      </c>
      <c r="H81" s="28"/>
      <c r="I81" s="27"/>
      <c r="J81" s="26" t="str">
        <f>IF(ISERROR(VLOOKUP(B81,'[6]2000m.'!$E$8:$F$1000,2,0)),"",(VLOOKUP(B81,'[6]2000m.'!$E$8:$H$1000,2,0)))</f>
        <v/>
      </c>
      <c r="K81" s="22" t="str">
        <f>IF(ISERROR(VLOOKUP(B81,'[6]2000m.'!$E$8:$G$1000,3,0)),"",(VLOOKUP(B81,'[6]2000m.'!$E$8:$G$1000,3,0)))</f>
        <v/>
      </c>
      <c r="L81" s="25" t="str">
        <f>IF(ISERROR(VLOOKUP(B81,[6]Yüksek!$E$8:$AG$1000,29,0)),"",(VLOOKUP(B81,[6]Yüksek!$E$8:$AG$1000,29,0)))</f>
        <v/>
      </c>
      <c r="M81" s="24" t="str">
        <f>IF(ISERROR(VLOOKUP(B81,[6]Yüksek!$E$8:$AH$1000,30,0)),"",(VLOOKUP(B81,[6]Yüksek!$E$8:$AH$1000,30,0)))</f>
        <v/>
      </c>
      <c r="N81" s="29">
        <f>IF(ISERROR(VLOOKUP(B81,[6]Disk!$E$8:$K$1000,7,0)),"",(VLOOKUP(B81,[6]Disk!$E$8:$K$1000,7,0)))</f>
        <v>1483</v>
      </c>
      <c r="O81" s="22">
        <f>IF(ISERROR(VLOOKUP(B81,[6]Disk!$E$8:$L$1000,8,0)),"",(VLOOKUP(B81,[6]Disk!$E$8:$L$1000,8,0)))</f>
        <v>44</v>
      </c>
      <c r="P81" s="21">
        <f>IFERROR(VLOOKUP(B81,'13 YAŞ ERKEK'!$B$8:$P$56,15,0)," ")</f>
        <v>73</v>
      </c>
      <c r="Q81" s="20">
        <f t="shared" si="1"/>
        <v>44</v>
      </c>
      <c r="R81" s="19">
        <f t="shared" si="2"/>
        <v>117</v>
      </c>
    </row>
    <row r="82" spans="1:18" ht="25.5" hidden="1" customHeight="1" x14ac:dyDescent="0.2">
      <c r="A82" s="31">
        <v>21</v>
      </c>
      <c r="B82" s="30" t="s">
        <v>155</v>
      </c>
      <c r="C82" s="30" t="s">
        <v>48</v>
      </c>
      <c r="D82" s="64" t="str">
        <f>IF(ISERROR(VLOOKUP(B82,'[6]80m.Eng'!$E$8:$F$1000,2,0)),"",(VLOOKUP(B82,'[6]80m.Eng'!$E$8:$H$1000,2,0)))</f>
        <v/>
      </c>
      <c r="E82" s="14" t="str">
        <f>IF(ISERROR(VLOOKUP(B82,'[6]80m.Eng'!$E$8:$G$1000,3,0)),"",(VLOOKUP(B82,'[6]80m.Eng'!$E$8:$G$1000,3,0)))</f>
        <v/>
      </c>
      <c r="F82" s="29" t="str">
        <f>IF(ISERROR(VLOOKUP(B82,[6]Cirit!$E$8:$K$1000,7,0)),"",(VLOOKUP(B82,[6]Cirit!$E$8:$K$1000,7,0)))</f>
        <v/>
      </c>
      <c r="G82" s="22" t="str">
        <f>IF(ISERROR(VLOOKUP(B82,[6]Cirit!$E$8:$L$1000,8,0)),"",(VLOOKUP(B82,[6]Cirit!$E$8:$L$1000,8,0)))</f>
        <v/>
      </c>
      <c r="H82" s="28"/>
      <c r="I82" s="27"/>
      <c r="J82" s="26" t="str">
        <f>IF(ISERROR(VLOOKUP(B82,'[6]2000m.'!$E$8:$F$1000,2,0)),"",(VLOOKUP(B82,'[6]2000m.'!$E$8:$H$1000,2,0)))</f>
        <v/>
      </c>
      <c r="K82" s="22" t="str">
        <f>IF(ISERROR(VLOOKUP(B82,'[6]2000m.'!$E$8:$G$1000,3,0)),"",(VLOOKUP(B82,'[6]2000m.'!$E$8:$G$1000,3,0)))</f>
        <v/>
      </c>
      <c r="L82" s="25" t="str">
        <f>IF(ISERROR(VLOOKUP(B82,[6]Yüksek!$E$8:$AG$1000,29,0)),"",(VLOOKUP(B82,[6]Yüksek!$E$8:$AG$1000,29,0)))</f>
        <v/>
      </c>
      <c r="M82" s="24" t="str">
        <f>IF(ISERROR(VLOOKUP(B82,[6]Yüksek!$E$8:$AH$1000,30,0)),"",(VLOOKUP(B82,[6]Yüksek!$E$8:$AH$1000,30,0)))</f>
        <v/>
      </c>
      <c r="N82" s="29" t="str">
        <f>IF(ISERROR(VLOOKUP(B82,[6]Disk!$E$8:$K$1000,7,0)),"",(VLOOKUP(B82,[6]Disk!$E$8:$K$1000,7,0)))</f>
        <v/>
      </c>
      <c r="O82" s="22" t="str">
        <f>IF(ISERROR(VLOOKUP(B82,[6]Disk!$E$8:$L$1000,8,0)),"",(VLOOKUP(B82,[6]Disk!$E$8:$L$1000,8,0)))</f>
        <v/>
      </c>
      <c r="P82" s="21">
        <f>IFERROR(VLOOKUP(B82,'13 YAŞ ERKEK'!$B$8:$P$56,15,0)," ")</f>
        <v>116</v>
      </c>
      <c r="Q82" s="20">
        <f t="shared" si="1"/>
        <v>0</v>
      </c>
      <c r="R82" s="19">
        <f t="shared" si="2"/>
        <v>116</v>
      </c>
    </row>
    <row r="83" spans="1:18" ht="25.5" customHeight="1" x14ac:dyDescent="0.2">
      <c r="A83" s="31">
        <v>5</v>
      </c>
      <c r="B83" s="30" t="s">
        <v>143</v>
      </c>
      <c r="C83" s="30" t="s">
        <v>25</v>
      </c>
      <c r="D83" s="64" t="str">
        <f>IF(ISERROR(VLOOKUP(B83,'[6]80m.Eng'!$E$8:$F$1000,2,0)),"",(VLOOKUP(B83,'[6]80m.Eng'!$E$8:$H$1000,2,0)))</f>
        <v/>
      </c>
      <c r="E83" s="14" t="str">
        <f>IF(ISERROR(VLOOKUP(B83,'[6]80m.Eng'!$E$8:$G$1000,3,0)),"",(VLOOKUP(B83,'[6]80m.Eng'!$E$8:$G$1000,3,0)))</f>
        <v/>
      </c>
      <c r="F83" s="29" t="str">
        <f>IF(ISERROR(VLOOKUP(B83,[6]Cirit!$E$8:$K$1000,7,0)),"",(VLOOKUP(B83,[6]Cirit!$E$8:$K$1000,7,0)))</f>
        <v/>
      </c>
      <c r="G83" s="22" t="str">
        <f>IF(ISERROR(VLOOKUP(B83,[6]Cirit!$E$8:$L$1000,8,0)),"",(VLOOKUP(B83,[6]Cirit!$E$8:$L$1000,8,0)))</f>
        <v/>
      </c>
      <c r="H83" s="28"/>
      <c r="I83" s="27"/>
      <c r="J83" s="26" t="str">
        <f>IF(ISERROR(VLOOKUP(B83,'[6]2000m.'!$E$8:$F$1000,2,0)),"",(VLOOKUP(B83,'[6]2000m.'!$E$8:$H$1000,2,0)))</f>
        <v/>
      </c>
      <c r="K83" s="22" t="str">
        <f>IF(ISERROR(VLOOKUP(B83,'[6]2000m.'!$E$8:$G$1000,3,0)),"",(VLOOKUP(B83,'[6]2000m.'!$E$8:$G$1000,3,0)))</f>
        <v/>
      </c>
      <c r="L83" s="25" t="str">
        <f>IF(ISERROR(VLOOKUP(B83,[6]Yüksek!$E$8:$AG$1000,29,0)),"",(VLOOKUP(B83,[6]Yüksek!$E$8:$AG$1000,29,0)))</f>
        <v/>
      </c>
      <c r="M83" s="24" t="str">
        <f>IF(ISERROR(VLOOKUP(B83,[6]Yüksek!$E$8:$AH$1000,30,0)),"",(VLOOKUP(B83,[6]Yüksek!$E$8:$AH$1000,30,0)))</f>
        <v/>
      </c>
      <c r="N83" s="29" t="str">
        <f>IF(ISERROR(VLOOKUP(B83,[6]Disk!$E$8:$K$1000,7,0)),"",(VLOOKUP(B83,[6]Disk!$E$8:$K$1000,7,0)))</f>
        <v/>
      </c>
      <c r="O83" s="22" t="str">
        <f>IF(ISERROR(VLOOKUP(B83,[6]Disk!$E$8:$L$1000,8,0)),"",(VLOOKUP(B83,[6]Disk!$E$8:$L$1000,8,0)))</f>
        <v/>
      </c>
      <c r="P83" s="21">
        <f>IFERROR(VLOOKUP(B83,'13 YAŞ ERKEK'!$B$8:$P$56,15,0)," ")</f>
        <v>115</v>
      </c>
      <c r="Q83" s="20">
        <f t="shared" si="1"/>
        <v>0</v>
      </c>
      <c r="R83" s="19">
        <f t="shared" si="2"/>
        <v>115</v>
      </c>
    </row>
    <row r="84" spans="1:18" ht="25.5" hidden="1" customHeight="1" x14ac:dyDescent="0.2">
      <c r="A84" s="31">
        <v>23</v>
      </c>
      <c r="B84" s="30" t="s">
        <v>166</v>
      </c>
      <c r="C84" s="30" t="s">
        <v>48</v>
      </c>
      <c r="D84" s="64" t="str">
        <f>IF(ISERROR(VLOOKUP(B84,'[6]80m.Eng'!$E$8:$F$1000,2,0)),"",(VLOOKUP(B84,'[6]80m.Eng'!$E$8:$H$1000,2,0)))</f>
        <v/>
      </c>
      <c r="E84" s="14" t="str">
        <f>IF(ISERROR(VLOOKUP(B84,'[6]80m.Eng'!$E$8:$G$1000,3,0)),"",(VLOOKUP(B84,'[6]80m.Eng'!$E$8:$G$1000,3,0)))</f>
        <v/>
      </c>
      <c r="F84" s="29" t="str">
        <f>IF(ISERROR(VLOOKUP(B84,[6]Cirit!$E$8:$K$1000,7,0)),"",(VLOOKUP(B84,[6]Cirit!$E$8:$K$1000,7,0)))</f>
        <v/>
      </c>
      <c r="G84" s="22" t="str">
        <f>IF(ISERROR(VLOOKUP(B84,[6]Cirit!$E$8:$L$1000,8,0)),"",(VLOOKUP(B84,[6]Cirit!$E$8:$L$1000,8,0)))</f>
        <v/>
      </c>
      <c r="H84" s="28"/>
      <c r="I84" s="27"/>
      <c r="J84" s="26" t="str">
        <f>IF(ISERROR(VLOOKUP(B84,'[6]2000m.'!$E$8:$F$1000,2,0)),"",(VLOOKUP(B84,'[6]2000m.'!$E$8:$H$1000,2,0)))</f>
        <v/>
      </c>
      <c r="K84" s="22" t="str">
        <f>IF(ISERROR(VLOOKUP(B84,'[6]2000m.'!$E$8:$G$1000,3,0)),"",(VLOOKUP(B84,'[6]2000m.'!$E$8:$G$1000,3,0)))</f>
        <v/>
      </c>
      <c r="L84" s="25" t="str">
        <f>IF(ISERROR(VLOOKUP(B84,[6]Yüksek!$E$8:$AG$1000,29,0)),"",(VLOOKUP(B84,[6]Yüksek!$E$8:$AG$1000,29,0)))</f>
        <v/>
      </c>
      <c r="M84" s="24" t="str">
        <f>IF(ISERROR(VLOOKUP(B84,[6]Yüksek!$E$8:$AH$1000,30,0)),"",(VLOOKUP(B84,[6]Yüksek!$E$8:$AH$1000,30,0)))</f>
        <v/>
      </c>
      <c r="N84" s="29" t="str">
        <f>IF(ISERROR(VLOOKUP(B84,[6]Disk!$E$8:$K$1000,7,0)),"",(VLOOKUP(B84,[6]Disk!$E$8:$K$1000,7,0)))</f>
        <v/>
      </c>
      <c r="O84" s="22" t="str">
        <f>IF(ISERROR(VLOOKUP(B84,[6]Disk!$E$8:$L$1000,8,0)),"",(VLOOKUP(B84,[6]Disk!$E$8:$L$1000,8,0)))</f>
        <v/>
      </c>
      <c r="P84" s="21">
        <f>IFERROR(VLOOKUP(B84,'13 YAŞ ERKEK'!$B$8:$P$56,15,0)," ")</f>
        <v>114</v>
      </c>
      <c r="Q84" s="20">
        <f t="shared" si="1"/>
        <v>0</v>
      </c>
      <c r="R84" s="19">
        <f t="shared" si="2"/>
        <v>114</v>
      </c>
    </row>
    <row r="85" spans="1:18" ht="25.5" customHeight="1" x14ac:dyDescent="0.2">
      <c r="A85" s="31">
        <v>6</v>
      </c>
      <c r="B85" s="30" t="s">
        <v>137</v>
      </c>
      <c r="C85" s="30" t="s">
        <v>25</v>
      </c>
      <c r="D85" s="64" t="str">
        <f>IF(ISERROR(VLOOKUP(B85,'[6]80m.Eng'!$E$8:$F$1000,2,0)),"",(VLOOKUP(B85,'[6]80m.Eng'!$E$8:$H$1000,2,0)))</f>
        <v/>
      </c>
      <c r="E85" s="14" t="str">
        <f>IF(ISERROR(VLOOKUP(B85,'[6]80m.Eng'!$E$8:$G$1000,3,0)),"",(VLOOKUP(B85,'[6]80m.Eng'!$E$8:$G$1000,3,0)))</f>
        <v/>
      </c>
      <c r="F85" s="29" t="str">
        <f>IF(ISERROR(VLOOKUP(B85,[6]Cirit!$E$8:$K$1000,7,0)),"",(VLOOKUP(B85,[6]Cirit!$E$8:$K$1000,7,0)))</f>
        <v/>
      </c>
      <c r="G85" s="22" t="str">
        <f>IF(ISERROR(VLOOKUP(B85,[6]Cirit!$E$8:$L$1000,8,0)),"",(VLOOKUP(B85,[6]Cirit!$E$8:$L$1000,8,0)))</f>
        <v/>
      </c>
      <c r="H85" s="28"/>
      <c r="I85" s="27"/>
      <c r="J85" s="26" t="str">
        <f>IF(ISERROR(VLOOKUP(B85,'[6]2000m.'!$E$8:$F$1000,2,0)),"",(VLOOKUP(B85,'[6]2000m.'!$E$8:$H$1000,2,0)))</f>
        <v/>
      </c>
      <c r="K85" s="22" t="str">
        <f>IF(ISERROR(VLOOKUP(B85,'[6]2000m.'!$E$8:$G$1000,3,0)),"",(VLOOKUP(B85,'[6]2000m.'!$E$8:$G$1000,3,0)))</f>
        <v/>
      </c>
      <c r="L85" s="25" t="str">
        <f>IF(ISERROR(VLOOKUP(B85,[6]Yüksek!$E$8:$AG$1000,29,0)),"",(VLOOKUP(B85,[6]Yüksek!$E$8:$AG$1000,29,0)))</f>
        <v/>
      </c>
      <c r="M85" s="24" t="str">
        <f>IF(ISERROR(VLOOKUP(B85,[6]Yüksek!$E$8:$AH$1000,30,0)),"",(VLOOKUP(B85,[6]Yüksek!$E$8:$AH$1000,30,0)))</f>
        <v/>
      </c>
      <c r="N85" s="29" t="str">
        <f>IF(ISERROR(VLOOKUP(B85,[6]Disk!$E$8:$K$1000,7,0)),"",(VLOOKUP(B85,[6]Disk!$E$8:$K$1000,7,0)))</f>
        <v/>
      </c>
      <c r="O85" s="22" t="str">
        <f>IF(ISERROR(VLOOKUP(B85,[6]Disk!$E$8:$L$1000,8,0)),"",(VLOOKUP(B85,[6]Disk!$E$8:$L$1000,8,0)))</f>
        <v/>
      </c>
      <c r="P85" s="21">
        <f>IFERROR(VLOOKUP(B85,'13 YAŞ ERKEK'!$B$8:$P$56,15,0)," ")</f>
        <v>112</v>
      </c>
      <c r="Q85" s="20">
        <f t="shared" si="1"/>
        <v>0</v>
      </c>
      <c r="R85" s="19">
        <f t="shared" si="2"/>
        <v>112</v>
      </c>
    </row>
    <row r="86" spans="1:18" ht="25.5" hidden="1" customHeight="1" x14ac:dyDescent="0.2">
      <c r="A86" s="31">
        <v>25</v>
      </c>
      <c r="B86" s="30" t="s">
        <v>158</v>
      </c>
      <c r="C86" s="30" t="s">
        <v>41</v>
      </c>
      <c r="D86" s="64" t="str">
        <f>IF(ISERROR(VLOOKUP(B86,'[6]80m.Eng'!$E$8:$F$1000,2,0)),"",(VLOOKUP(B86,'[6]80m.Eng'!$E$8:$H$1000,2,0)))</f>
        <v/>
      </c>
      <c r="E86" s="14" t="str">
        <f>IF(ISERROR(VLOOKUP(B86,'[6]80m.Eng'!$E$8:$G$1000,3,0)),"",(VLOOKUP(B86,'[6]80m.Eng'!$E$8:$G$1000,3,0)))</f>
        <v/>
      </c>
      <c r="F86" s="29" t="str">
        <f>IF(ISERROR(VLOOKUP(B86,[6]Cirit!$E$8:$K$1000,7,0)),"",(VLOOKUP(B86,[6]Cirit!$E$8:$K$1000,7,0)))</f>
        <v/>
      </c>
      <c r="G86" s="22" t="str">
        <f>IF(ISERROR(VLOOKUP(B86,[6]Cirit!$E$8:$L$1000,8,0)),"",(VLOOKUP(B86,[6]Cirit!$E$8:$L$1000,8,0)))</f>
        <v/>
      </c>
      <c r="H86" s="28"/>
      <c r="I86" s="27"/>
      <c r="J86" s="26" t="str">
        <f>IF(ISERROR(VLOOKUP(B86,'[6]2000m.'!$E$8:$F$1000,2,0)),"",(VLOOKUP(B86,'[6]2000m.'!$E$8:$H$1000,2,0)))</f>
        <v/>
      </c>
      <c r="K86" s="22" t="str">
        <f>IF(ISERROR(VLOOKUP(B86,'[6]2000m.'!$E$8:$G$1000,3,0)),"",(VLOOKUP(B86,'[6]2000m.'!$E$8:$G$1000,3,0)))</f>
        <v/>
      </c>
      <c r="L86" s="25" t="str">
        <f>IF(ISERROR(VLOOKUP(B86,[6]Yüksek!$E$8:$AG$1000,29,0)),"",(VLOOKUP(B86,[6]Yüksek!$E$8:$AG$1000,29,0)))</f>
        <v/>
      </c>
      <c r="M86" s="24" t="str">
        <f>IF(ISERROR(VLOOKUP(B86,[6]Yüksek!$E$8:$AH$1000,30,0)),"",(VLOOKUP(B86,[6]Yüksek!$E$8:$AH$1000,30,0)))</f>
        <v/>
      </c>
      <c r="N86" s="29" t="str">
        <f>IF(ISERROR(VLOOKUP(B86,[6]Disk!$E$8:$K$1000,7,0)),"",(VLOOKUP(B86,[6]Disk!$E$8:$K$1000,7,0)))</f>
        <v/>
      </c>
      <c r="O86" s="22" t="str">
        <f>IF(ISERROR(VLOOKUP(B86,[6]Disk!$E$8:$L$1000,8,0)),"",(VLOOKUP(B86,[6]Disk!$E$8:$L$1000,8,0)))</f>
        <v/>
      </c>
      <c r="P86" s="21">
        <f>IFERROR(VLOOKUP(B86,'13 YAŞ ERKEK'!$B$8:$P$56,15,0)," ")</f>
        <v>112</v>
      </c>
      <c r="Q86" s="20">
        <f t="shared" si="1"/>
        <v>0</v>
      </c>
      <c r="R86" s="19">
        <f t="shared" si="2"/>
        <v>112</v>
      </c>
    </row>
    <row r="87" spans="1:18" ht="25.5" customHeight="1" x14ac:dyDescent="0.2">
      <c r="A87" s="31">
        <v>7</v>
      </c>
      <c r="B87" s="30" t="s">
        <v>131</v>
      </c>
      <c r="C87" s="30" t="s">
        <v>25</v>
      </c>
      <c r="D87" s="64" t="str">
        <f>IF(ISERROR(VLOOKUP(B87,'[6]80m.Eng'!$E$8:$F$1000,2,0)),"",(VLOOKUP(B87,'[6]80m.Eng'!$E$8:$H$1000,2,0)))</f>
        <v/>
      </c>
      <c r="E87" s="14" t="str">
        <f>IF(ISERROR(VLOOKUP(B87,'[6]80m.Eng'!$E$8:$G$1000,3,0)),"",(VLOOKUP(B87,'[6]80m.Eng'!$E$8:$G$1000,3,0)))</f>
        <v/>
      </c>
      <c r="F87" s="29" t="str">
        <f>IF(ISERROR(VLOOKUP(B87,[6]Cirit!$E$8:$K$1000,7,0)),"",(VLOOKUP(B87,[6]Cirit!$E$8:$K$1000,7,0)))</f>
        <v/>
      </c>
      <c r="G87" s="22" t="str">
        <f>IF(ISERROR(VLOOKUP(B87,[6]Cirit!$E$8:$L$1000,8,0)),"",(VLOOKUP(B87,[6]Cirit!$E$8:$L$1000,8,0)))</f>
        <v/>
      </c>
      <c r="H87" s="28"/>
      <c r="I87" s="27"/>
      <c r="J87" s="26" t="str">
        <f>IF(ISERROR(VLOOKUP(B87,'[6]2000m.'!$E$8:$F$1000,2,0)),"",(VLOOKUP(B87,'[6]2000m.'!$E$8:$H$1000,2,0)))</f>
        <v/>
      </c>
      <c r="K87" s="22" t="str">
        <f>IF(ISERROR(VLOOKUP(B87,'[6]2000m.'!$E$8:$G$1000,3,0)),"",(VLOOKUP(B87,'[6]2000m.'!$E$8:$G$1000,3,0)))</f>
        <v/>
      </c>
      <c r="L87" s="25" t="str">
        <f>IF(ISERROR(VLOOKUP(B87,[6]Yüksek!$E$8:$AG$1000,29,0)),"",(VLOOKUP(B87,[6]Yüksek!$E$8:$AG$1000,29,0)))</f>
        <v/>
      </c>
      <c r="M87" s="24" t="str">
        <f>IF(ISERROR(VLOOKUP(B87,[6]Yüksek!$E$8:$AH$1000,30,0)),"",(VLOOKUP(B87,[6]Yüksek!$E$8:$AH$1000,30,0)))</f>
        <v/>
      </c>
      <c r="N87" s="29" t="str">
        <f>IF(ISERROR(VLOOKUP(B87,[6]Disk!$E$8:$K$1000,7,0)),"",(VLOOKUP(B87,[6]Disk!$E$8:$K$1000,7,0)))</f>
        <v/>
      </c>
      <c r="O87" s="22" t="str">
        <f>IF(ISERROR(VLOOKUP(B87,[6]Disk!$E$8:$L$1000,8,0)),"",(VLOOKUP(B87,[6]Disk!$E$8:$L$1000,8,0)))</f>
        <v/>
      </c>
      <c r="P87" s="21">
        <f>IFERROR(VLOOKUP(B87,'13 YAŞ ERKEK'!$B$8:$P$56,15,0)," ")</f>
        <v>111</v>
      </c>
      <c r="Q87" s="20">
        <f t="shared" si="1"/>
        <v>0</v>
      </c>
      <c r="R87" s="19">
        <f t="shared" si="2"/>
        <v>111</v>
      </c>
    </row>
    <row r="88" spans="1:18" ht="25.5" hidden="1" customHeight="1" x14ac:dyDescent="0.2">
      <c r="A88" s="31">
        <v>27</v>
      </c>
      <c r="B88" s="30" t="s">
        <v>160</v>
      </c>
      <c r="C88" s="30" t="s">
        <v>52</v>
      </c>
      <c r="D88" s="64" t="str">
        <f>IF(ISERROR(VLOOKUP(B88,'[6]80m.Eng'!$E$8:$F$1000,2,0)),"",(VLOOKUP(B88,'[6]80m.Eng'!$E$8:$H$1000,2,0)))</f>
        <v/>
      </c>
      <c r="E88" s="14" t="str">
        <f>IF(ISERROR(VLOOKUP(B88,'[6]80m.Eng'!$E$8:$G$1000,3,0)),"",(VLOOKUP(B88,'[6]80m.Eng'!$E$8:$G$1000,3,0)))</f>
        <v/>
      </c>
      <c r="F88" s="29" t="str">
        <f>IF(ISERROR(VLOOKUP(B88,[6]Cirit!$E$8:$K$1000,7,0)),"",(VLOOKUP(B88,[6]Cirit!$E$8:$K$1000,7,0)))</f>
        <v/>
      </c>
      <c r="G88" s="22" t="str">
        <f>IF(ISERROR(VLOOKUP(B88,[6]Cirit!$E$8:$L$1000,8,0)),"",(VLOOKUP(B88,[6]Cirit!$E$8:$L$1000,8,0)))</f>
        <v/>
      </c>
      <c r="H88" s="28"/>
      <c r="I88" s="27"/>
      <c r="J88" s="26" t="str">
        <f>IF(ISERROR(VLOOKUP(B88,'[6]2000m.'!$E$8:$F$1000,2,0)),"",(VLOOKUP(B88,'[6]2000m.'!$E$8:$H$1000,2,0)))</f>
        <v/>
      </c>
      <c r="K88" s="22" t="str">
        <f>IF(ISERROR(VLOOKUP(B88,'[6]2000m.'!$E$8:$G$1000,3,0)),"",(VLOOKUP(B88,'[6]2000m.'!$E$8:$G$1000,3,0)))</f>
        <v/>
      </c>
      <c r="L88" s="25" t="str">
        <f>IF(ISERROR(VLOOKUP(B88,[6]Yüksek!$E$8:$AG$1000,29,0)),"",(VLOOKUP(B88,[6]Yüksek!$E$8:$AG$1000,29,0)))</f>
        <v/>
      </c>
      <c r="M88" s="24" t="str">
        <f>IF(ISERROR(VLOOKUP(B88,[6]Yüksek!$E$8:$AH$1000,30,0)),"",(VLOOKUP(B88,[6]Yüksek!$E$8:$AH$1000,30,0)))</f>
        <v/>
      </c>
      <c r="N88" s="29" t="str">
        <f>IF(ISERROR(VLOOKUP(B88,[6]Disk!$E$8:$K$1000,7,0)),"",(VLOOKUP(B88,[6]Disk!$E$8:$K$1000,7,0)))</f>
        <v/>
      </c>
      <c r="O88" s="22" t="str">
        <f>IF(ISERROR(VLOOKUP(B88,[6]Disk!$E$8:$L$1000,8,0)),"",(VLOOKUP(B88,[6]Disk!$E$8:$L$1000,8,0)))</f>
        <v/>
      </c>
      <c r="P88" s="21">
        <f>IFERROR(VLOOKUP(B88,'13 YAŞ ERKEK'!$B$8:$P$56,15,0)," ")</f>
        <v>108</v>
      </c>
      <c r="Q88" s="20">
        <f t="shared" si="1"/>
        <v>0</v>
      </c>
      <c r="R88" s="19">
        <f t="shared" si="2"/>
        <v>108</v>
      </c>
    </row>
    <row r="89" spans="1:18" ht="25.5" customHeight="1" x14ac:dyDescent="0.2">
      <c r="A89" s="31">
        <v>8</v>
      </c>
      <c r="B89" s="30" t="s">
        <v>141</v>
      </c>
      <c r="C89" s="30" t="s">
        <v>25</v>
      </c>
      <c r="D89" s="64" t="str">
        <f>IF(ISERROR(VLOOKUP(B89,'[6]80m.Eng'!$E$8:$F$1000,2,0)),"",(VLOOKUP(B89,'[6]80m.Eng'!$E$8:$H$1000,2,0)))</f>
        <v/>
      </c>
      <c r="E89" s="14" t="str">
        <f>IF(ISERROR(VLOOKUP(B89,'[6]80m.Eng'!$E$8:$G$1000,3,0)),"",(VLOOKUP(B89,'[6]80m.Eng'!$E$8:$G$1000,3,0)))</f>
        <v/>
      </c>
      <c r="F89" s="29" t="str">
        <f>IF(ISERROR(VLOOKUP(B89,[6]Cirit!$E$8:$K$1000,7,0)),"",(VLOOKUP(B89,[6]Cirit!$E$8:$K$1000,7,0)))</f>
        <v/>
      </c>
      <c r="G89" s="22" t="str">
        <f>IF(ISERROR(VLOOKUP(B89,[6]Cirit!$E$8:$L$1000,8,0)),"",(VLOOKUP(B89,[6]Cirit!$E$8:$L$1000,8,0)))</f>
        <v/>
      </c>
      <c r="H89" s="28"/>
      <c r="I89" s="27"/>
      <c r="J89" s="26" t="str">
        <f>IF(ISERROR(VLOOKUP(B89,'[6]2000m.'!$E$8:$F$1000,2,0)),"",(VLOOKUP(B89,'[6]2000m.'!$E$8:$H$1000,2,0)))</f>
        <v/>
      </c>
      <c r="K89" s="22" t="str">
        <f>IF(ISERROR(VLOOKUP(B89,'[6]2000m.'!$E$8:$G$1000,3,0)),"",(VLOOKUP(B89,'[6]2000m.'!$E$8:$G$1000,3,0)))</f>
        <v/>
      </c>
      <c r="L89" s="25" t="str">
        <f>IF(ISERROR(VLOOKUP(B89,[6]Yüksek!$E$8:$AG$1000,29,0)),"",(VLOOKUP(B89,[6]Yüksek!$E$8:$AG$1000,29,0)))</f>
        <v/>
      </c>
      <c r="M89" s="24" t="str">
        <f>IF(ISERROR(VLOOKUP(B89,[6]Yüksek!$E$8:$AH$1000,30,0)),"",(VLOOKUP(B89,[6]Yüksek!$E$8:$AH$1000,30,0)))</f>
        <v/>
      </c>
      <c r="N89" s="29" t="str">
        <f>IF(ISERROR(VLOOKUP(B89,[6]Disk!$E$8:$K$1000,7,0)),"",(VLOOKUP(B89,[6]Disk!$E$8:$K$1000,7,0)))</f>
        <v/>
      </c>
      <c r="O89" s="22" t="str">
        <f>IF(ISERROR(VLOOKUP(B89,[6]Disk!$E$8:$L$1000,8,0)),"",(VLOOKUP(B89,[6]Disk!$E$8:$L$1000,8,0)))</f>
        <v/>
      </c>
      <c r="P89" s="21">
        <f>IFERROR(VLOOKUP(B89,'13 YAŞ ERKEK'!$B$8:$P$56,15,0)," ")</f>
        <v>106</v>
      </c>
      <c r="Q89" s="20">
        <f t="shared" si="1"/>
        <v>0</v>
      </c>
      <c r="R89" s="19">
        <f t="shared" si="2"/>
        <v>106</v>
      </c>
    </row>
    <row r="90" spans="1:18" ht="25.5" hidden="1" customHeight="1" x14ac:dyDescent="0.2">
      <c r="A90" s="31">
        <v>29</v>
      </c>
      <c r="B90" s="30" t="s">
        <v>139</v>
      </c>
      <c r="C90" s="30" t="s">
        <v>48</v>
      </c>
      <c r="D90" s="64" t="str">
        <f>IF(ISERROR(VLOOKUP(B90,'[6]80m.Eng'!$E$8:$F$1000,2,0)),"",(VLOOKUP(B90,'[6]80m.Eng'!$E$8:$H$1000,2,0)))</f>
        <v/>
      </c>
      <c r="E90" s="14" t="str">
        <f>IF(ISERROR(VLOOKUP(B90,'[6]80m.Eng'!$E$8:$G$1000,3,0)),"",(VLOOKUP(B90,'[6]80m.Eng'!$E$8:$G$1000,3,0)))</f>
        <v/>
      </c>
      <c r="F90" s="29" t="str">
        <f>IF(ISERROR(VLOOKUP(B90,[6]Cirit!$E$8:$K$1000,7,0)),"",(VLOOKUP(B90,[6]Cirit!$E$8:$K$1000,7,0)))</f>
        <v/>
      </c>
      <c r="G90" s="22" t="str">
        <f>IF(ISERROR(VLOOKUP(B90,[6]Cirit!$E$8:$L$1000,8,0)),"",(VLOOKUP(B90,[6]Cirit!$E$8:$L$1000,8,0)))</f>
        <v/>
      </c>
      <c r="H90" s="28"/>
      <c r="I90" s="27"/>
      <c r="J90" s="26" t="str">
        <f>IF(ISERROR(VLOOKUP(B90,'[6]2000m.'!$E$8:$F$1000,2,0)),"",(VLOOKUP(B90,'[6]2000m.'!$E$8:$H$1000,2,0)))</f>
        <v/>
      </c>
      <c r="K90" s="22" t="str">
        <f>IF(ISERROR(VLOOKUP(B90,'[6]2000m.'!$E$8:$G$1000,3,0)),"",(VLOOKUP(B90,'[6]2000m.'!$E$8:$G$1000,3,0)))</f>
        <v/>
      </c>
      <c r="L90" s="25" t="str">
        <f>IF(ISERROR(VLOOKUP(B90,[6]Yüksek!$E$8:$AG$1000,29,0)),"",(VLOOKUP(B90,[6]Yüksek!$E$8:$AG$1000,29,0)))</f>
        <v/>
      </c>
      <c r="M90" s="24" t="str">
        <f>IF(ISERROR(VLOOKUP(B90,[6]Yüksek!$E$8:$AH$1000,30,0)),"",(VLOOKUP(B90,[6]Yüksek!$E$8:$AH$1000,30,0)))</f>
        <v/>
      </c>
      <c r="N90" s="29" t="str">
        <f>IF(ISERROR(VLOOKUP(B90,[6]Disk!$E$8:$K$1000,7,0)),"",(VLOOKUP(B90,[6]Disk!$E$8:$K$1000,7,0)))</f>
        <v/>
      </c>
      <c r="O90" s="22" t="str">
        <f>IF(ISERROR(VLOOKUP(B90,[6]Disk!$E$8:$L$1000,8,0)),"",(VLOOKUP(B90,[6]Disk!$E$8:$L$1000,8,0)))</f>
        <v/>
      </c>
      <c r="P90" s="21">
        <f>IFERROR(VLOOKUP(B90,'13 YAŞ ERKEK'!$B$8:$P$56,15,0)," ")</f>
        <v>105</v>
      </c>
      <c r="Q90" s="20">
        <f t="shared" si="1"/>
        <v>0</v>
      </c>
      <c r="R90" s="19">
        <f t="shared" si="2"/>
        <v>105</v>
      </c>
    </row>
    <row r="91" spans="1:18" ht="25.5" hidden="1" customHeight="1" x14ac:dyDescent="0.2">
      <c r="A91" s="31">
        <v>30</v>
      </c>
      <c r="B91" s="30" t="s">
        <v>140</v>
      </c>
      <c r="C91" s="30" t="s">
        <v>48</v>
      </c>
      <c r="D91" s="64" t="str">
        <f>IF(ISERROR(VLOOKUP(B91,'[6]80m.Eng'!$E$8:$F$1000,2,0)),"",(VLOOKUP(B91,'[6]80m.Eng'!$E$8:$H$1000,2,0)))</f>
        <v/>
      </c>
      <c r="E91" s="14" t="str">
        <f>IF(ISERROR(VLOOKUP(B91,'[6]80m.Eng'!$E$8:$G$1000,3,0)),"",(VLOOKUP(B91,'[6]80m.Eng'!$E$8:$G$1000,3,0)))</f>
        <v/>
      </c>
      <c r="F91" s="29" t="str">
        <f>IF(ISERROR(VLOOKUP(B91,[6]Cirit!$E$8:$K$1000,7,0)),"",(VLOOKUP(B91,[6]Cirit!$E$8:$K$1000,7,0)))</f>
        <v/>
      </c>
      <c r="G91" s="22" t="str">
        <f>IF(ISERROR(VLOOKUP(B91,[6]Cirit!$E$8:$L$1000,8,0)),"",(VLOOKUP(B91,[6]Cirit!$E$8:$L$1000,8,0)))</f>
        <v/>
      </c>
      <c r="H91" s="28"/>
      <c r="I91" s="27"/>
      <c r="J91" s="26" t="str">
        <f>IF(ISERROR(VLOOKUP(B91,'[6]2000m.'!$E$8:$F$1000,2,0)),"",(VLOOKUP(B91,'[6]2000m.'!$E$8:$H$1000,2,0)))</f>
        <v/>
      </c>
      <c r="K91" s="22" t="str">
        <f>IF(ISERROR(VLOOKUP(B91,'[6]2000m.'!$E$8:$G$1000,3,0)),"",(VLOOKUP(B91,'[6]2000m.'!$E$8:$G$1000,3,0)))</f>
        <v/>
      </c>
      <c r="L91" s="25" t="str">
        <f>IF(ISERROR(VLOOKUP(B91,[6]Yüksek!$E$8:$AG$1000,29,0)),"",(VLOOKUP(B91,[6]Yüksek!$E$8:$AG$1000,29,0)))</f>
        <v/>
      </c>
      <c r="M91" s="24" t="str">
        <f>IF(ISERROR(VLOOKUP(B91,[6]Yüksek!$E$8:$AH$1000,30,0)),"",(VLOOKUP(B91,[6]Yüksek!$E$8:$AH$1000,30,0)))</f>
        <v/>
      </c>
      <c r="N91" s="29" t="str">
        <f>IF(ISERROR(VLOOKUP(B91,[6]Disk!$E$8:$K$1000,7,0)),"",(VLOOKUP(B91,[6]Disk!$E$8:$K$1000,7,0)))</f>
        <v/>
      </c>
      <c r="O91" s="22" t="str">
        <f>IF(ISERROR(VLOOKUP(B91,[6]Disk!$E$8:$L$1000,8,0)),"",(VLOOKUP(B91,[6]Disk!$E$8:$L$1000,8,0)))</f>
        <v/>
      </c>
      <c r="P91" s="21">
        <f>IFERROR(VLOOKUP(B91,'13 YAŞ ERKEK'!$B$8:$P$56,15,0)," ")</f>
        <v>105</v>
      </c>
      <c r="Q91" s="20">
        <f t="shared" si="1"/>
        <v>0</v>
      </c>
      <c r="R91" s="19">
        <f t="shared" si="2"/>
        <v>105</v>
      </c>
    </row>
    <row r="92" spans="1:18" ht="25.5" hidden="1" customHeight="1" x14ac:dyDescent="0.2">
      <c r="A92" s="31">
        <v>31</v>
      </c>
      <c r="B92" s="30" t="s">
        <v>159</v>
      </c>
      <c r="C92" s="30" t="s">
        <v>43</v>
      </c>
      <c r="D92" s="64" t="str">
        <f>IF(ISERROR(VLOOKUP(B92,'[6]80m.Eng'!$E$8:$F$1000,2,0)),"",(VLOOKUP(B92,'[6]80m.Eng'!$E$8:$H$1000,2,0)))</f>
        <v/>
      </c>
      <c r="E92" s="14" t="str">
        <f>IF(ISERROR(VLOOKUP(B92,'[6]80m.Eng'!$E$8:$G$1000,3,0)),"",(VLOOKUP(B92,'[6]80m.Eng'!$E$8:$G$1000,3,0)))</f>
        <v/>
      </c>
      <c r="F92" s="29" t="str">
        <f>IF(ISERROR(VLOOKUP(B92,[6]Cirit!$E$8:$K$1000,7,0)),"",(VLOOKUP(B92,[6]Cirit!$E$8:$K$1000,7,0)))</f>
        <v/>
      </c>
      <c r="G92" s="22" t="str">
        <f>IF(ISERROR(VLOOKUP(B92,[6]Cirit!$E$8:$L$1000,8,0)),"",(VLOOKUP(B92,[6]Cirit!$E$8:$L$1000,8,0)))</f>
        <v/>
      </c>
      <c r="H92" s="28"/>
      <c r="I92" s="27"/>
      <c r="J92" s="26" t="str">
        <f>IF(ISERROR(VLOOKUP(B92,'[6]2000m.'!$E$8:$F$1000,2,0)),"",(VLOOKUP(B92,'[6]2000m.'!$E$8:$H$1000,2,0)))</f>
        <v/>
      </c>
      <c r="K92" s="22" t="str">
        <f>IF(ISERROR(VLOOKUP(B92,'[6]2000m.'!$E$8:$G$1000,3,0)),"",(VLOOKUP(B92,'[6]2000m.'!$E$8:$G$1000,3,0)))</f>
        <v/>
      </c>
      <c r="L92" s="25" t="str">
        <f>IF(ISERROR(VLOOKUP(B92,[6]Yüksek!$E$8:$AG$1000,29,0)),"",(VLOOKUP(B92,[6]Yüksek!$E$8:$AG$1000,29,0)))</f>
        <v/>
      </c>
      <c r="M92" s="24" t="str">
        <f>IF(ISERROR(VLOOKUP(B92,[6]Yüksek!$E$8:$AH$1000,30,0)),"",(VLOOKUP(B92,[6]Yüksek!$E$8:$AH$1000,30,0)))</f>
        <v/>
      </c>
      <c r="N92" s="29">
        <f>IF(ISERROR(VLOOKUP(B92,[6]Disk!$E$8:$K$1000,7,0)),"",(VLOOKUP(B92,[6]Disk!$E$8:$K$1000,7,0)))</f>
        <v>1265</v>
      </c>
      <c r="O92" s="22">
        <f>IF(ISERROR(VLOOKUP(B92,[6]Disk!$E$8:$L$1000,8,0)),"",(VLOOKUP(B92,[6]Disk!$E$8:$L$1000,8,0)))</f>
        <v>35</v>
      </c>
      <c r="P92" s="21">
        <f>IFERROR(VLOOKUP(B92,'13 YAŞ ERKEK'!$B$8:$P$56,15,0)," ")</f>
        <v>70</v>
      </c>
      <c r="Q92" s="20">
        <f t="shared" si="1"/>
        <v>35</v>
      </c>
      <c r="R92" s="19">
        <f t="shared" si="2"/>
        <v>105</v>
      </c>
    </row>
    <row r="93" spans="1:18" ht="25.5" hidden="1" customHeight="1" x14ac:dyDescent="0.2">
      <c r="A93" s="31">
        <v>32</v>
      </c>
      <c r="B93" s="30" t="s">
        <v>162</v>
      </c>
      <c r="C93" s="30" t="s">
        <v>41</v>
      </c>
      <c r="D93" s="64" t="str">
        <f>IF(ISERROR(VLOOKUP(B93,'[6]80m.Eng'!$E$8:$F$1000,2,0)),"",(VLOOKUP(B93,'[6]80m.Eng'!$E$8:$H$1000,2,0)))</f>
        <v/>
      </c>
      <c r="E93" s="14" t="str">
        <f>IF(ISERROR(VLOOKUP(B93,'[6]80m.Eng'!$E$8:$G$1000,3,0)),"",(VLOOKUP(B93,'[6]80m.Eng'!$E$8:$G$1000,3,0)))</f>
        <v/>
      </c>
      <c r="F93" s="29" t="str">
        <f>IF(ISERROR(VLOOKUP(B93,[6]Cirit!$E$8:$K$1000,7,0)),"",(VLOOKUP(B93,[6]Cirit!$E$8:$K$1000,7,0)))</f>
        <v/>
      </c>
      <c r="G93" s="22" t="str">
        <f>IF(ISERROR(VLOOKUP(B93,[6]Cirit!$E$8:$L$1000,8,0)),"",(VLOOKUP(B93,[6]Cirit!$E$8:$L$1000,8,0)))</f>
        <v/>
      </c>
      <c r="H93" s="28"/>
      <c r="I93" s="27"/>
      <c r="J93" s="26" t="str">
        <f>IF(ISERROR(VLOOKUP(B93,'[6]2000m.'!$E$8:$F$1000,2,0)),"",(VLOOKUP(B93,'[6]2000m.'!$E$8:$H$1000,2,0)))</f>
        <v/>
      </c>
      <c r="K93" s="22" t="str">
        <f>IF(ISERROR(VLOOKUP(B93,'[6]2000m.'!$E$8:$G$1000,3,0)),"",(VLOOKUP(B93,'[6]2000m.'!$E$8:$G$1000,3,0)))</f>
        <v/>
      </c>
      <c r="L93" s="25" t="str">
        <f>IF(ISERROR(VLOOKUP(B93,[6]Yüksek!$E$8:$AG$1000,29,0)),"",(VLOOKUP(B93,[6]Yüksek!$E$8:$AG$1000,29,0)))</f>
        <v/>
      </c>
      <c r="M93" s="24" t="str">
        <f>IF(ISERROR(VLOOKUP(B93,[6]Yüksek!$E$8:$AH$1000,30,0)),"",(VLOOKUP(B93,[6]Yüksek!$E$8:$AH$1000,30,0)))</f>
        <v/>
      </c>
      <c r="N93" s="29" t="str">
        <f>IF(ISERROR(VLOOKUP(B93,[6]Disk!$E$8:$K$1000,7,0)),"",(VLOOKUP(B93,[6]Disk!$E$8:$K$1000,7,0)))</f>
        <v/>
      </c>
      <c r="O93" s="22" t="str">
        <f>IF(ISERROR(VLOOKUP(B93,[6]Disk!$E$8:$L$1000,8,0)),"",(VLOOKUP(B93,[6]Disk!$E$8:$L$1000,8,0)))</f>
        <v/>
      </c>
      <c r="P93" s="21">
        <f>IFERROR(VLOOKUP(B93,'13 YAŞ ERKEK'!$B$8:$P$56,15,0)," ")</f>
        <v>101</v>
      </c>
      <c r="Q93" s="20">
        <f t="shared" si="1"/>
        <v>0</v>
      </c>
      <c r="R93" s="19">
        <f t="shared" si="2"/>
        <v>101</v>
      </c>
    </row>
    <row r="94" spans="1:18" ht="25.5" hidden="1" customHeight="1" x14ac:dyDescent="0.2">
      <c r="A94" s="31">
        <v>33</v>
      </c>
      <c r="B94" s="30" t="s">
        <v>165</v>
      </c>
      <c r="C94" s="30" t="s">
        <v>48</v>
      </c>
      <c r="D94" s="64" t="str">
        <f>IF(ISERROR(VLOOKUP(B94,'[6]80m.Eng'!$E$8:$F$1000,2,0)),"",(VLOOKUP(B94,'[6]80m.Eng'!$E$8:$H$1000,2,0)))</f>
        <v/>
      </c>
      <c r="E94" s="14" t="str">
        <f>IF(ISERROR(VLOOKUP(B94,'[6]80m.Eng'!$E$8:$G$1000,3,0)),"",(VLOOKUP(B94,'[6]80m.Eng'!$E$8:$G$1000,3,0)))</f>
        <v/>
      </c>
      <c r="F94" s="29" t="str">
        <f>IF(ISERROR(VLOOKUP(B94,[6]Cirit!$E$8:$K$1000,7,0)),"",(VLOOKUP(B94,[6]Cirit!$E$8:$K$1000,7,0)))</f>
        <v/>
      </c>
      <c r="G94" s="22" t="str">
        <f>IF(ISERROR(VLOOKUP(B94,[6]Cirit!$E$8:$L$1000,8,0)),"",(VLOOKUP(B94,[6]Cirit!$E$8:$L$1000,8,0)))</f>
        <v/>
      </c>
      <c r="H94" s="28"/>
      <c r="I94" s="27"/>
      <c r="J94" s="26" t="str">
        <f>IF(ISERROR(VLOOKUP(B94,'[6]2000m.'!$E$8:$F$1000,2,0)),"",(VLOOKUP(B94,'[6]2000m.'!$E$8:$H$1000,2,0)))</f>
        <v/>
      </c>
      <c r="K94" s="22" t="str">
        <f>IF(ISERROR(VLOOKUP(B94,'[6]2000m.'!$E$8:$G$1000,3,0)),"",(VLOOKUP(B94,'[6]2000m.'!$E$8:$G$1000,3,0)))</f>
        <v/>
      </c>
      <c r="L94" s="25" t="str">
        <f>IF(ISERROR(VLOOKUP(B94,[6]Yüksek!$E$8:$AG$1000,29,0)),"",(VLOOKUP(B94,[6]Yüksek!$E$8:$AG$1000,29,0)))</f>
        <v/>
      </c>
      <c r="M94" s="24" t="str">
        <f>IF(ISERROR(VLOOKUP(B94,[6]Yüksek!$E$8:$AH$1000,30,0)),"",(VLOOKUP(B94,[6]Yüksek!$E$8:$AH$1000,30,0)))</f>
        <v/>
      </c>
      <c r="N94" s="29" t="str">
        <f>IF(ISERROR(VLOOKUP(B94,[6]Disk!$E$8:$K$1000,7,0)),"",(VLOOKUP(B94,[6]Disk!$E$8:$K$1000,7,0)))</f>
        <v/>
      </c>
      <c r="O94" s="22" t="str">
        <f>IF(ISERROR(VLOOKUP(B94,[6]Disk!$E$8:$L$1000,8,0)),"",(VLOOKUP(B94,[6]Disk!$E$8:$L$1000,8,0)))</f>
        <v/>
      </c>
      <c r="P94" s="21">
        <f>IFERROR(VLOOKUP(B94,'13 YAŞ ERKEK'!$B$8:$P$56,15,0)," ")</f>
        <v>100</v>
      </c>
      <c r="Q94" s="20">
        <f t="shared" si="1"/>
        <v>0</v>
      </c>
      <c r="R94" s="19">
        <f t="shared" si="2"/>
        <v>100</v>
      </c>
    </row>
    <row r="95" spans="1:18" ht="25.5" customHeight="1" x14ac:dyDescent="0.2">
      <c r="A95" s="31">
        <v>9</v>
      </c>
      <c r="B95" s="30" t="s">
        <v>142</v>
      </c>
      <c r="C95" s="30" t="s">
        <v>25</v>
      </c>
      <c r="D95" s="64" t="str">
        <f>IF(ISERROR(VLOOKUP(B95,'[6]80m.Eng'!$E$8:$F$1000,2,0)),"",(VLOOKUP(B95,'[6]80m.Eng'!$E$8:$H$1000,2,0)))</f>
        <v/>
      </c>
      <c r="E95" s="14" t="str">
        <f>IF(ISERROR(VLOOKUP(B95,'[6]80m.Eng'!$E$8:$G$1000,3,0)),"",(VLOOKUP(B95,'[6]80m.Eng'!$E$8:$G$1000,3,0)))</f>
        <v/>
      </c>
      <c r="F95" s="29" t="str">
        <f>IF(ISERROR(VLOOKUP(B95,[6]Cirit!$E$8:$K$1000,7,0)),"",(VLOOKUP(B95,[6]Cirit!$E$8:$K$1000,7,0)))</f>
        <v/>
      </c>
      <c r="G95" s="22" t="str">
        <f>IF(ISERROR(VLOOKUP(B95,[6]Cirit!$E$8:$L$1000,8,0)),"",(VLOOKUP(B95,[6]Cirit!$E$8:$L$1000,8,0)))</f>
        <v/>
      </c>
      <c r="H95" s="28"/>
      <c r="I95" s="27"/>
      <c r="J95" s="26" t="str">
        <f>IF(ISERROR(VLOOKUP(B95,'[6]2000m.'!$E$8:$F$1000,2,0)),"",(VLOOKUP(B95,'[6]2000m.'!$E$8:$H$1000,2,0)))</f>
        <v/>
      </c>
      <c r="K95" s="22" t="str">
        <f>IF(ISERROR(VLOOKUP(B95,'[6]2000m.'!$E$8:$G$1000,3,0)),"",(VLOOKUP(B95,'[6]2000m.'!$E$8:$G$1000,3,0)))</f>
        <v/>
      </c>
      <c r="L95" s="25" t="str">
        <f>IF(ISERROR(VLOOKUP(B95,[6]Yüksek!$E$8:$AG$1000,29,0)),"",(VLOOKUP(B95,[6]Yüksek!$E$8:$AG$1000,29,0)))</f>
        <v/>
      </c>
      <c r="M95" s="24" t="str">
        <f>IF(ISERROR(VLOOKUP(B95,[6]Yüksek!$E$8:$AH$1000,30,0)),"",(VLOOKUP(B95,[6]Yüksek!$E$8:$AH$1000,30,0)))</f>
        <v/>
      </c>
      <c r="N95" s="29" t="str">
        <f>IF(ISERROR(VLOOKUP(B95,[6]Disk!$E$8:$K$1000,7,0)),"",(VLOOKUP(B95,[6]Disk!$E$8:$K$1000,7,0)))</f>
        <v/>
      </c>
      <c r="O95" s="22" t="str">
        <f>IF(ISERROR(VLOOKUP(B95,[6]Disk!$E$8:$L$1000,8,0)),"",(VLOOKUP(B95,[6]Disk!$E$8:$L$1000,8,0)))</f>
        <v/>
      </c>
      <c r="P95" s="21">
        <f>IFERROR(VLOOKUP(B95,'13 YAŞ ERKEK'!$B$8:$P$56,15,0)," ")</f>
        <v>100</v>
      </c>
      <c r="Q95" s="20">
        <f t="shared" si="1"/>
        <v>0</v>
      </c>
      <c r="R95" s="19">
        <f t="shared" si="2"/>
        <v>100</v>
      </c>
    </row>
    <row r="96" spans="1:18" ht="25.5" hidden="1" customHeight="1" x14ac:dyDescent="0.2">
      <c r="A96" s="31">
        <v>35</v>
      </c>
      <c r="B96" s="30" t="s">
        <v>147</v>
      </c>
      <c r="C96" s="30" t="s">
        <v>43</v>
      </c>
      <c r="D96" s="64" t="str">
        <f>IF(ISERROR(VLOOKUP(B96,'[6]80m.Eng'!$E$8:$F$1000,2,0)),"",(VLOOKUP(B96,'[6]80m.Eng'!$E$8:$H$1000,2,0)))</f>
        <v/>
      </c>
      <c r="E96" s="14" t="str">
        <f>IF(ISERROR(VLOOKUP(B96,'[6]80m.Eng'!$E$8:$G$1000,3,0)),"",(VLOOKUP(B96,'[6]80m.Eng'!$E$8:$G$1000,3,0)))</f>
        <v/>
      </c>
      <c r="F96" s="29" t="str">
        <f>IF(ISERROR(VLOOKUP(B96,[6]Cirit!$E$8:$K$1000,7,0)),"",(VLOOKUP(B96,[6]Cirit!$E$8:$K$1000,7,0)))</f>
        <v/>
      </c>
      <c r="G96" s="22" t="str">
        <f>IF(ISERROR(VLOOKUP(B96,[6]Cirit!$E$8:$L$1000,8,0)),"",(VLOOKUP(B96,[6]Cirit!$E$8:$L$1000,8,0)))</f>
        <v/>
      </c>
      <c r="H96" s="28"/>
      <c r="I96" s="27"/>
      <c r="J96" s="26" t="str">
        <f>IF(ISERROR(VLOOKUP(B96,'[6]2000m.'!$E$8:$F$1000,2,0)),"",(VLOOKUP(B96,'[6]2000m.'!$E$8:$H$1000,2,0)))</f>
        <v/>
      </c>
      <c r="K96" s="22" t="str">
        <f>IF(ISERROR(VLOOKUP(B96,'[6]2000m.'!$E$8:$G$1000,3,0)),"",(VLOOKUP(B96,'[6]2000m.'!$E$8:$G$1000,3,0)))</f>
        <v/>
      </c>
      <c r="L96" s="25" t="str">
        <f>IF(ISERROR(VLOOKUP(B96,[6]Yüksek!$E$8:$AG$1000,29,0)),"",(VLOOKUP(B96,[6]Yüksek!$E$8:$AG$1000,29,0)))</f>
        <v/>
      </c>
      <c r="M96" s="24" t="str">
        <f>IF(ISERROR(VLOOKUP(B96,[6]Yüksek!$E$8:$AH$1000,30,0)),"",(VLOOKUP(B96,[6]Yüksek!$E$8:$AH$1000,30,0)))</f>
        <v/>
      </c>
      <c r="N96" s="29">
        <f>IF(ISERROR(VLOOKUP(B96,[6]Disk!$E$8:$K$1000,7,0)),"",(VLOOKUP(B96,[6]Disk!$E$8:$K$1000,7,0)))</f>
        <v>1237</v>
      </c>
      <c r="O96" s="22">
        <f>IF(ISERROR(VLOOKUP(B96,[6]Disk!$E$8:$L$1000,8,0)),"",(VLOOKUP(B96,[6]Disk!$E$8:$L$1000,8,0)))</f>
        <v>34</v>
      </c>
      <c r="P96" s="21">
        <f>IFERROR(VLOOKUP(B96,'13 YAŞ ERKEK'!$B$8:$P$56,15,0)," ")</f>
        <v>65</v>
      </c>
      <c r="Q96" s="20">
        <f t="shared" si="1"/>
        <v>34</v>
      </c>
      <c r="R96" s="19">
        <f t="shared" si="2"/>
        <v>99</v>
      </c>
    </row>
    <row r="97" spans="1:18" ht="25.5" hidden="1" customHeight="1" x14ac:dyDescent="0.2">
      <c r="A97" s="31">
        <v>36</v>
      </c>
      <c r="B97" s="30" t="s">
        <v>164</v>
      </c>
      <c r="C97" s="30" t="s">
        <v>63</v>
      </c>
      <c r="D97" s="64" t="str">
        <f>IF(ISERROR(VLOOKUP(B97,'[6]80m.Eng'!$E$8:$F$1000,2,0)),"",(VLOOKUP(B97,'[6]80m.Eng'!$E$8:$H$1000,2,0)))</f>
        <v/>
      </c>
      <c r="E97" s="14" t="str">
        <f>IF(ISERROR(VLOOKUP(B97,'[6]80m.Eng'!$E$8:$G$1000,3,0)),"",(VLOOKUP(B97,'[6]80m.Eng'!$E$8:$G$1000,3,0)))</f>
        <v/>
      </c>
      <c r="F97" s="29" t="str">
        <f>IF(ISERROR(VLOOKUP(B97,[6]Cirit!$E$8:$K$1000,7,0)),"",(VLOOKUP(B97,[6]Cirit!$E$8:$K$1000,7,0)))</f>
        <v/>
      </c>
      <c r="G97" s="22" t="str">
        <f>IF(ISERROR(VLOOKUP(B97,[6]Cirit!$E$8:$L$1000,8,0)),"",(VLOOKUP(B97,[6]Cirit!$E$8:$L$1000,8,0)))</f>
        <v/>
      </c>
      <c r="H97" s="28"/>
      <c r="I97" s="27"/>
      <c r="J97" s="26" t="str">
        <f>IF(ISERROR(VLOOKUP(B97,'[6]2000m.'!$E$8:$F$1000,2,0)),"",(VLOOKUP(B97,'[6]2000m.'!$E$8:$H$1000,2,0)))</f>
        <v/>
      </c>
      <c r="K97" s="22" t="str">
        <f>IF(ISERROR(VLOOKUP(B97,'[6]2000m.'!$E$8:$G$1000,3,0)),"",(VLOOKUP(B97,'[6]2000m.'!$E$8:$G$1000,3,0)))</f>
        <v/>
      </c>
      <c r="L97" s="25" t="str">
        <f>IF(ISERROR(VLOOKUP(B97,[6]Yüksek!$E$8:$AG$1000,29,0)),"",(VLOOKUP(B97,[6]Yüksek!$E$8:$AG$1000,29,0)))</f>
        <v/>
      </c>
      <c r="M97" s="24" t="str">
        <f>IF(ISERROR(VLOOKUP(B97,[6]Yüksek!$E$8:$AH$1000,30,0)),"",(VLOOKUP(B97,[6]Yüksek!$E$8:$AH$1000,30,0)))</f>
        <v/>
      </c>
      <c r="N97" s="29" t="str">
        <f>IF(ISERROR(VLOOKUP(B97,[6]Disk!$E$8:$K$1000,7,0)),"",(VLOOKUP(B97,[6]Disk!$E$8:$K$1000,7,0)))</f>
        <v/>
      </c>
      <c r="O97" s="22" t="str">
        <f>IF(ISERROR(VLOOKUP(B97,[6]Disk!$E$8:$L$1000,8,0)),"",(VLOOKUP(B97,[6]Disk!$E$8:$L$1000,8,0)))</f>
        <v/>
      </c>
      <c r="P97" s="21">
        <f>IFERROR(VLOOKUP(B97,'13 YAŞ ERKEK'!$B$8:$P$56,15,0)," ")</f>
        <v>98</v>
      </c>
      <c r="Q97" s="20">
        <f t="shared" si="1"/>
        <v>0</v>
      </c>
      <c r="R97" s="19">
        <f t="shared" si="2"/>
        <v>98</v>
      </c>
    </row>
    <row r="98" spans="1:18" ht="25.5" hidden="1" customHeight="1" x14ac:dyDescent="0.2">
      <c r="A98" s="31">
        <v>37</v>
      </c>
      <c r="B98" s="30" t="s">
        <v>163</v>
      </c>
      <c r="C98" s="30" t="s">
        <v>41</v>
      </c>
      <c r="D98" s="64" t="str">
        <f>IF(ISERROR(VLOOKUP(B98,'[6]80m.Eng'!$E$8:$F$1000,2,0)),"",(VLOOKUP(B98,'[6]80m.Eng'!$E$8:$H$1000,2,0)))</f>
        <v/>
      </c>
      <c r="E98" s="14" t="str">
        <f>IF(ISERROR(VLOOKUP(B98,'[6]80m.Eng'!$E$8:$G$1000,3,0)),"",(VLOOKUP(B98,'[6]80m.Eng'!$E$8:$G$1000,3,0)))</f>
        <v/>
      </c>
      <c r="F98" s="29" t="str">
        <f>IF(ISERROR(VLOOKUP(B98,[6]Cirit!$E$8:$K$1000,7,0)),"",(VLOOKUP(B98,[6]Cirit!$E$8:$K$1000,7,0)))</f>
        <v/>
      </c>
      <c r="G98" s="22" t="str">
        <f>IF(ISERROR(VLOOKUP(B98,[6]Cirit!$E$8:$L$1000,8,0)),"",(VLOOKUP(B98,[6]Cirit!$E$8:$L$1000,8,0)))</f>
        <v/>
      </c>
      <c r="H98" s="28"/>
      <c r="I98" s="27"/>
      <c r="J98" s="26" t="str">
        <f>IF(ISERROR(VLOOKUP(B98,'[6]2000m.'!$E$8:$F$1000,2,0)),"",(VLOOKUP(B98,'[6]2000m.'!$E$8:$H$1000,2,0)))</f>
        <v/>
      </c>
      <c r="K98" s="22" t="str">
        <f>IF(ISERROR(VLOOKUP(B98,'[6]2000m.'!$E$8:$G$1000,3,0)),"",(VLOOKUP(B98,'[6]2000m.'!$E$8:$G$1000,3,0)))</f>
        <v/>
      </c>
      <c r="L98" s="25" t="str">
        <f>IF(ISERROR(VLOOKUP(B98,[6]Yüksek!$E$8:$AG$1000,29,0)),"",(VLOOKUP(B98,[6]Yüksek!$E$8:$AG$1000,29,0)))</f>
        <v/>
      </c>
      <c r="M98" s="24" t="str">
        <f>IF(ISERROR(VLOOKUP(B98,[6]Yüksek!$E$8:$AH$1000,30,0)),"",(VLOOKUP(B98,[6]Yüksek!$E$8:$AH$1000,30,0)))</f>
        <v/>
      </c>
      <c r="N98" s="29" t="str">
        <f>IF(ISERROR(VLOOKUP(B98,[6]Disk!$E$8:$K$1000,7,0)),"",(VLOOKUP(B98,[6]Disk!$E$8:$K$1000,7,0)))</f>
        <v/>
      </c>
      <c r="O98" s="22" t="str">
        <f>IF(ISERROR(VLOOKUP(B98,[6]Disk!$E$8:$L$1000,8,0)),"",(VLOOKUP(B98,[6]Disk!$E$8:$L$1000,8,0)))</f>
        <v/>
      </c>
      <c r="P98" s="21">
        <f>IFERROR(VLOOKUP(B98,'13 YAŞ ERKEK'!$B$8:$P$56,15,0)," ")</f>
        <v>90</v>
      </c>
      <c r="Q98" s="20">
        <f t="shared" si="1"/>
        <v>0</v>
      </c>
      <c r="R98" s="19">
        <f t="shared" si="2"/>
        <v>90</v>
      </c>
    </row>
    <row r="99" spans="1:18" ht="25.5" hidden="1" customHeight="1" x14ac:dyDescent="0.2">
      <c r="A99" s="31">
        <v>38</v>
      </c>
      <c r="B99" s="30" t="s">
        <v>167</v>
      </c>
      <c r="C99" s="30" t="s">
        <v>41</v>
      </c>
      <c r="D99" s="64" t="str">
        <f>IF(ISERROR(VLOOKUP(B99,'[6]80m.Eng'!$E$8:$F$1000,2,0)),"",(VLOOKUP(B99,'[6]80m.Eng'!$E$8:$H$1000,2,0)))</f>
        <v/>
      </c>
      <c r="E99" s="14" t="str">
        <f>IF(ISERROR(VLOOKUP(B99,'[6]80m.Eng'!$E$8:$G$1000,3,0)),"",(VLOOKUP(B99,'[6]80m.Eng'!$E$8:$G$1000,3,0)))</f>
        <v/>
      </c>
      <c r="F99" s="29" t="str">
        <f>IF(ISERROR(VLOOKUP(B99,[6]Cirit!$E$8:$K$1000,7,0)),"",(VLOOKUP(B99,[6]Cirit!$E$8:$K$1000,7,0)))</f>
        <v/>
      </c>
      <c r="G99" s="22" t="str">
        <f>IF(ISERROR(VLOOKUP(B99,[6]Cirit!$E$8:$L$1000,8,0)),"",(VLOOKUP(B99,[6]Cirit!$E$8:$L$1000,8,0)))</f>
        <v/>
      </c>
      <c r="H99" s="28"/>
      <c r="I99" s="27"/>
      <c r="J99" s="26" t="str">
        <f>IF(ISERROR(VLOOKUP(B99,'[6]2000m.'!$E$8:$F$1000,2,0)),"",(VLOOKUP(B99,'[6]2000m.'!$E$8:$H$1000,2,0)))</f>
        <v/>
      </c>
      <c r="K99" s="22" t="str">
        <f>IF(ISERROR(VLOOKUP(B99,'[6]2000m.'!$E$8:$G$1000,3,0)),"",(VLOOKUP(B99,'[6]2000m.'!$E$8:$G$1000,3,0)))</f>
        <v/>
      </c>
      <c r="L99" s="25" t="str">
        <f>IF(ISERROR(VLOOKUP(B99,[6]Yüksek!$E$8:$AG$1000,29,0)),"",(VLOOKUP(B99,[6]Yüksek!$E$8:$AG$1000,29,0)))</f>
        <v/>
      </c>
      <c r="M99" s="24" t="str">
        <f>IF(ISERROR(VLOOKUP(B99,[6]Yüksek!$E$8:$AH$1000,30,0)),"",(VLOOKUP(B99,[6]Yüksek!$E$8:$AH$1000,30,0)))</f>
        <v/>
      </c>
      <c r="N99" s="29" t="str">
        <f>IF(ISERROR(VLOOKUP(B99,[6]Disk!$E$8:$K$1000,7,0)),"",(VLOOKUP(B99,[6]Disk!$E$8:$K$1000,7,0)))</f>
        <v/>
      </c>
      <c r="O99" s="22" t="str">
        <f>IF(ISERROR(VLOOKUP(B99,[6]Disk!$E$8:$L$1000,8,0)),"",(VLOOKUP(B99,[6]Disk!$E$8:$L$1000,8,0)))</f>
        <v/>
      </c>
      <c r="P99" s="21">
        <f>IFERROR(VLOOKUP(B99,'13 YAŞ ERKEK'!$B$8:$P$56,15,0)," ")</f>
        <v>83</v>
      </c>
      <c r="Q99" s="20">
        <f t="shared" si="1"/>
        <v>0</v>
      </c>
      <c r="R99" s="19">
        <f t="shared" si="2"/>
        <v>83</v>
      </c>
    </row>
    <row r="100" spans="1:18" ht="25.5" hidden="1" customHeight="1" x14ac:dyDescent="0.2">
      <c r="A100" s="31">
        <v>39</v>
      </c>
      <c r="B100" s="30" t="s">
        <v>148</v>
      </c>
      <c r="C100" s="30" t="s">
        <v>63</v>
      </c>
      <c r="D100" s="64" t="str">
        <f>IF(ISERROR(VLOOKUP(B100,'[6]80m.Eng'!$E$8:$F$1000,2,0)),"",(VLOOKUP(B100,'[6]80m.Eng'!$E$8:$H$1000,2,0)))</f>
        <v/>
      </c>
      <c r="E100" s="14" t="str">
        <f>IF(ISERROR(VLOOKUP(B100,'[6]80m.Eng'!$E$8:$G$1000,3,0)),"",(VLOOKUP(B100,'[6]80m.Eng'!$E$8:$G$1000,3,0)))</f>
        <v/>
      </c>
      <c r="F100" s="29" t="str">
        <f>IF(ISERROR(VLOOKUP(B100,[6]Cirit!$E$8:$K$1000,7,0)),"",(VLOOKUP(B100,[6]Cirit!$E$8:$K$1000,7,0)))</f>
        <v/>
      </c>
      <c r="G100" s="22" t="str">
        <f>IF(ISERROR(VLOOKUP(B100,[6]Cirit!$E$8:$L$1000,8,0)),"",(VLOOKUP(B100,[6]Cirit!$E$8:$L$1000,8,0)))</f>
        <v/>
      </c>
      <c r="H100" s="28"/>
      <c r="I100" s="27"/>
      <c r="J100" s="26" t="str">
        <f>IF(ISERROR(VLOOKUP(B100,'[6]2000m.'!$E$8:$F$1000,2,0)),"",(VLOOKUP(B100,'[6]2000m.'!$E$8:$H$1000,2,0)))</f>
        <v/>
      </c>
      <c r="K100" s="22" t="str">
        <f>IF(ISERROR(VLOOKUP(B100,'[6]2000m.'!$E$8:$G$1000,3,0)),"",(VLOOKUP(B100,'[6]2000m.'!$E$8:$G$1000,3,0)))</f>
        <v/>
      </c>
      <c r="L100" s="25" t="str">
        <f>IF(ISERROR(VLOOKUP(B100,[6]Yüksek!$E$8:$AG$1000,29,0)),"",(VLOOKUP(B100,[6]Yüksek!$E$8:$AG$1000,29,0)))</f>
        <v/>
      </c>
      <c r="M100" s="24" t="str">
        <f>IF(ISERROR(VLOOKUP(B100,[6]Yüksek!$E$8:$AH$1000,30,0)),"",(VLOOKUP(B100,[6]Yüksek!$E$8:$AH$1000,30,0)))</f>
        <v/>
      </c>
      <c r="N100" s="29" t="str">
        <f>IF(ISERROR(VLOOKUP(B100,[6]Disk!$E$8:$K$1000,7,0)),"",(VLOOKUP(B100,[6]Disk!$E$8:$K$1000,7,0)))</f>
        <v/>
      </c>
      <c r="O100" s="22" t="str">
        <f>IF(ISERROR(VLOOKUP(B100,[6]Disk!$E$8:$L$1000,8,0)),"",(VLOOKUP(B100,[6]Disk!$E$8:$L$1000,8,0)))</f>
        <v/>
      </c>
      <c r="P100" s="21">
        <f>IFERROR(VLOOKUP(B100,'13 YAŞ ERKEK'!$B$8:$P$56,15,0)," ")</f>
        <v>76</v>
      </c>
      <c r="Q100" s="20">
        <f t="shared" si="1"/>
        <v>0</v>
      </c>
      <c r="R100" s="19">
        <f t="shared" si="2"/>
        <v>76</v>
      </c>
    </row>
    <row r="101" spans="1:18" ht="25.5" customHeight="1" x14ac:dyDescent="0.2">
      <c r="A101" s="31">
        <v>10</v>
      </c>
      <c r="B101" s="30" t="s">
        <v>153</v>
      </c>
      <c r="C101" s="30" t="s">
        <v>25</v>
      </c>
      <c r="D101" s="64" t="str">
        <f>IF(ISERROR(VLOOKUP(B101,'[6]80m.Eng'!$E$8:$F$1000,2,0)),"",(VLOOKUP(B101,'[6]80m.Eng'!$E$8:$H$1000,2,0)))</f>
        <v/>
      </c>
      <c r="E101" s="14" t="str">
        <f>IF(ISERROR(VLOOKUP(B101,'[6]80m.Eng'!$E$8:$G$1000,3,0)),"",(VLOOKUP(B101,'[6]80m.Eng'!$E$8:$G$1000,3,0)))</f>
        <v/>
      </c>
      <c r="F101" s="29">
        <f>IF(ISERROR(VLOOKUP(B101,[6]Cirit!$E$8:$K$1000,7,0)),"",(VLOOKUP(B101,[6]Cirit!$E$8:$K$1000,7,0)))</f>
        <v>1378</v>
      </c>
      <c r="G101" s="22">
        <f>IF(ISERROR(VLOOKUP(B101,[6]Cirit!$E$8:$L$1000,8,0)),"",(VLOOKUP(B101,[6]Cirit!$E$8:$L$1000,8,0)))</f>
        <v>26</v>
      </c>
      <c r="H101" s="28"/>
      <c r="I101" s="27"/>
      <c r="J101" s="26" t="str">
        <f>IF(ISERROR(VLOOKUP(B101,'[6]2000m.'!$E$8:$F$1000,2,0)),"",(VLOOKUP(B101,'[6]2000m.'!$E$8:$H$1000,2,0)))</f>
        <v/>
      </c>
      <c r="K101" s="22" t="str">
        <f>IF(ISERROR(VLOOKUP(B101,'[6]2000m.'!$E$8:$G$1000,3,0)),"",(VLOOKUP(B101,'[6]2000m.'!$E$8:$G$1000,3,0)))</f>
        <v/>
      </c>
      <c r="L101" s="25" t="str">
        <f>IF(ISERROR(VLOOKUP(B101,[6]Yüksek!$E$8:$AG$1000,29,0)),"",(VLOOKUP(B101,[6]Yüksek!$E$8:$AG$1000,29,0)))</f>
        <v>NM</v>
      </c>
      <c r="M101" s="24">
        <f>IF(ISERROR(VLOOKUP(B101,[6]Yüksek!$E$8:$AH$1000,30,0)),"",(VLOOKUP(B101,[6]Yüksek!$E$8:$AH$1000,30,0)))</f>
        <v>0</v>
      </c>
      <c r="N101" s="29" t="str">
        <f>IF(ISERROR(VLOOKUP(B101,[6]Disk!$E$8:$K$1000,7,0)),"",(VLOOKUP(B101,[6]Disk!$E$8:$K$1000,7,0)))</f>
        <v/>
      </c>
      <c r="O101" s="22" t="str">
        <f>IF(ISERROR(VLOOKUP(B101,[6]Disk!$E$8:$L$1000,8,0)),"",(VLOOKUP(B101,[6]Disk!$E$8:$L$1000,8,0)))</f>
        <v/>
      </c>
      <c r="P101" s="21">
        <f>IFERROR(VLOOKUP(B101,'13 YAŞ ERKEK'!$B$8:$P$56,15,0)," ")</f>
        <v>39</v>
      </c>
      <c r="Q101" s="20">
        <f t="shared" si="1"/>
        <v>26</v>
      </c>
      <c r="R101" s="19">
        <f t="shared" si="2"/>
        <v>65</v>
      </c>
    </row>
    <row r="102" spans="1:18" ht="25.5" customHeight="1" x14ac:dyDescent="0.2">
      <c r="A102" s="31">
        <v>41</v>
      </c>
      <c r="B102" s="30" t="s">
        <v>157</v>
      </c>
      <c r="C102" s="30" t="s">
        <v>25</v>
      </c>
      <c r="D102" s="64" t="str">
        <f>IF(ISERROR(VLOOKUP(B102,'[6]80m.Eng'!$E$8:$F$1000,2,0)),"",(VLOOKUP(B102,'[6]80m.Eng'!$E$8:$H$1000,2,0)))</f>
        <v/>
      </c>
      <c r="E102" s="14" t="str">
        <f>IF(ISERROR(VLOOKUP(B102,'[6]80m.Eng'!$E$8:$G$1000,3,0)),"",(VLOOKUP(B102,'[6]80m.Eng'!$E$8:$G$1000,3,0)))</f>
        <v/>
      </c>
      <c r="F102" s="29" t="str">
        <f>IF(ISERROR(VLOOKUP(B102,[6]Cirit!$E$8:$K$1000,7,0)),"",(VLOOKUP(B102,[6]Cirit!$E$8:$K$1000,7,0)))</f>
        <v/>
      </c>
      <c r="G102" s="22" t="str">
        <f>IF(ISERROR(VLOOKUP(B102,[6]Cirit!$E$8:$L$1000,8,0)),"",(VLOOKUP(B102,[6]Cirit!$E$8:$L$1000,8,0)))</f>
        <v/>
      </c>
      <c r="H102" s="28"/>
      <c r="I102" s="27"/>
      <c r="J102" s="26" t="str">
        <f>IF(ISERROR(VLOOKUP(B102,'[6]2000m.'!$E$8:$F$1000,2,0)),"",(VLOOKUP(B102,'[6]2000m.'!$E$8:$H$1000,2,0)))</f>
        <v/>
      </c>
      <c r="K102" s="22" t="str">
        <f>IF(ISERROR(VLOOKUP(B102,'[6]2000m.'!$E$8:$G$1000,3,0)),"",(VLOOKUP(B102,'[6]2000m.'!$E$8:$G$1000,3,0)))</f>
        <v/>
      </c>
      <c r="L102" s="25" t="str">
        <f>IF(ISERROR(VLOOKUP(B102,[6]Yüksek!$E$8:$AG$1000,29,0)),"",(VLOOKUP(B102,[6]Yüksek!$E$8:$AG$1000,29,0)))</f>
        <v/>
      </c>
      <c r="M102" s="24" t="str">
        <f>IF(ISERROR(VLOOKUP(B102,[6]Yüksek!$E$8:$AH$1000,30,0)),"",(VLOOKUP(B102,[6]Yüksek!$E$8:$AH$1000,30,0)))</f>
        <v/>
      </c>
      <c r="N102" s="29" t="str">
        <f>IF(ISERROR(VLOOKUP(B102,[6]Disk!$E$8:$K$1000,7,0)),"",(VLOOKUP(B102,[6]Disk!$E$8:$K$1000,7,0)))</f>
        <v/>
      </c>
      <c r="O102" s="22" t="str">
        <f>IF(ISERROR(VLOOKUP(B102,[6]Disk!$E$8:$L$1000,8,0)),"",(VLOOKUP(B102,[6]Disk!$E$8:$L$1000,8,0)))</f>
        <v/>
      </c>
      <c r="P102" s="21">
        <f>IFERROR(VLOOKUP(B102,'13 YAŞ ERKEK'!$B$8:$P$56,15,0)," ")</f>
        <v>36</v>
      </c>
      <c r="Q102" s="20">
        <f t="shared" si="1"/>
        <v>0</v>
      </c>
      <c r="R102" s="19">
        <f t="shared" si="2"/>
        <v>36</v>
      </c>
    </row>
    <row r="103" spans="1:18" ht="25.5" hidden="1" customHeight="1" x14ac:dyDescent="0.2">
      <c r="A103" s="31" t="s">
        <v>22</v>
      </c>
      <c r="B103" s="30" t="s">
        <v>168</v>
      </c>
      <c r="C103" s="30" t="s">
        <v>48</v>
      </c>
      <c r="D103" s="64" t="str">
        <f>IF(ISERROR(VLOOKUP(B103,'[6]80m.Eng'!$E$8:$F$1000,2,0)),"",(VLOOKUP(B103,'[6]80m.Eng'!$E$8:$H$1000,2,0)))</f>
        <v/>
      </c>
      <c r="E103" s="14" t="str">
        <f>IF(ISERROR(VLOOKUP(B103,'[6]80m.Eng'!$E$8:$G$1000,3,0)),"",(VLOOKUP(B103,'[6]80m.Eng'!$E$8:$G$1000,3,0)))</f>
        <v/>
      </c>
      <c r="F103" s="29" t="str">
        <f>IF(ISERROR(VLOOKUP(B103,[6]Cirit!$E$8:$K$1000,7,0)),"",(VLOOKUP(B103,[6]Cirit!$E$8:$K$1000,7,0)))</f>
        <v/>
      </c>
      <c r="G103" s="22" t="str">
        <f>IF(ISERROR(VLOOKUP(B103,[6]Cirit!$E$8:$L$1000,8,0)),"",(VLOOKUP(B103,[6]Cirit!$E$8:$L$1000,8,0)))</f>
        <v/>
      </c>
      <c r="H103" s="28"/>
      <c r="I103" s="27"/>
      <c r="J103" s="26" t="str">
        <f>IF(ISERROR(VLOOKUP(B103,'[6]2000m.'!$E$8:$F$1000,2,0)),"",(VLOOKUP(B103,'[6]2000m.'!$E$8:$H$1000,2,0)))</f>
        <v/>
      </c>
      <c r="K103" s="22" t="str">
        <f>IF(ISERROR(VLOOKUP(B103,'[6]2000m.'!$E$8:$G$1000,3,0)),"",(VLOOKUP(B103,'[6]2000m.'!$E$8:$G$1000,3,0)))</f>
        <v/>
      </c>
      <c r="L103" s="25" t="str">
        <f>IF(ISERROR(VLOOKUP(B103,[6]Yüksek!$E$8:$AG$1000,29,0)),"",(VLOOKUP(B103,[6]Yüksek!$E$8:$AG$1000,29,0)))</f>
        <v/>
      </c>
      <c r="M103" s="24" t="str">
        <f>IF(ISERROR(VLOOKUP(B103,[6]Yüksek!$E$8:$AH$1000,30,0)),"",(VLOOKUP(B103,[6]Yüksek!$E$8:$AH$1000,30,0)))</f>
        <v/>
      </c>
      <c r="N103" s="29" t="str">
        <f>IF(ISERROR(VLOOKUP(B103,[6]Disk!$E$8:$K$1000,7,0)),"",(VLOOKUP(B103,[6]Disk!$E$8:$K$1000,7,0)))</f>
        <v/>
      </c>
      <c r="O103" s="22" t="str">
        <f>IF(ISERROR(VLOOKUP(B103,[6]Disk!$E$8:$L$1000,8,0)),"",(VLOOKUP(B103,[6]Disk!$E$8:$L$1000,8,0)))</f>
        <v/>
      </c>
      <c r="P103" s="21">
        <f>IFERROR(VLOOKUP(B103,'13 YAŞ ERKEK'!$B$8:$P$56,15,0)," ")</f>
        <v>0</v>
      </c>
      <c r="Q103" s="20">
        <f t="shared" si="1"/>
        <v>0</v>
      </c>
      <c r="R103" s="19">
        <f t="shared" si="2"/>
        <v>0</v>
      </c>
    </row>
    <row r="104" spans="1:18" ht="30" x14ac:dyDescent="0.2">
      <c r="A104" s="31"/>
      <c r="B104" s="30"/>
      <c r="C104" s="30"/>
      <c r="D104" s="64" t="str">
        <f>IF(ISERROR(VLOOKUP(B104,'[6]80m.Eng'!$E$8:$F$1000,2,0)),"",(VLOOKUP(B104,'[6]80m.Eng'!$E$8:$H$1000,2,0)))</f>
        <v/>
      </c>
      <c r="E104" s="14" t="str">
        <f>IF(ISERROR(VLOOKUP(B104,'[6]80m.Eng'!$E$8:$G$1000,3,0)),"",(VLOOKUP(B104,'[6]80m.Eng'!$E$8:$G$1000,3,0)))</f>
        <v/>
      </c>
      <c r="F104" s="29" t="str">
        <f>IF(ISERROR(VLOOKUP(B104,[6]Cirit!$E$8:$K$1000,7,0)),"",(VLOOKUP(B104,[6]Cirit!$E$8:$K$1000,7,0)))</f>
        <v/>
      </c>
      <c r="G104" s="22" t="str">
        <f>IF(ISERROR(VLOOKUP(B104,[6]Cirit!$E$8:$L$1000,8,0)),"",(VLOOKUP(B104,[6]Cirit!$E$8:$L$1000,8,0)))</f>
        <v/>
      </c>
      <c r="H104" s="28"/>
      <c r="I104" s="27"/>
      <c r="J104" s="26" t="str">
        <f>IF(ISERROR(VLOOKUP(B104,'[6]2000m.'!$E$8:$F$1000,2,0)),"",(VLOOKUP(B104,'[6]2000m.'!$E$8:$H$1000,2,0)))</f>
        <v/>
      </c>
      <c r="K104" s="22" t="str">
        <f>IF(ISERROR(VLOOKUP(B104,'[6]2000m.'!$E$8:$G$1000,3,0)),"",(VLOOKUP(B104,'[6]2000m.'!$E$8:$G$1000,3,0)))</f>
        <v/>
      </c>
      <c r="L104" s="25" t="str">
        <f>IF(ISERROR(VLOOKUP(B104,[6]Yüksek!$E$8:$AG$1000,29,0)),"",(VLOOKUP(B104,[6]Yüksek!$E$8:$AG$1000,29,0)))</f>
        <v/>
      </c>
      <c r="M104" s="24" t="str">
        <f>IF(ISERROR(VLOOKUP(B104,[6]Yüksek!$E$8:$AH$1000,30,0)),"",(VLOOKUP(B104,[6]Yüksek!$E$8:$AH$1000,30,0)))</f>
        <v/>
      </c>
      <c r="N104" s="29" t="str">
        <f>IF(ISERROR(VLOOKUP(B50,[6]Disk!$F$8:$K$1000,6,0)),"",(VLOOKUP(B50,[6]Disk!$F$8:$K$1000,6,0)))</f>
        <v/>
      </c>
      <c r="O104" s="22" t="str">
        <f>IF(ISERROR(VLOOKUP(B50,[6]Disk!$F$8:$L$1000,7,0)),"",(VLOOKUP(B50,[6]Disk!$F$8:$L$1000,7,0)))</f>
        <v/>
      </c>
      <c r="P104" s="21" t="str">
        <f>IFERROR(VLOOKUP(B104,'13 YAŞ ERKEK'!$B$8:$P$56,15,0)," ")</f>
        <v xml:space="preserve"> </v>
      </c>
      <c r="Q104" s="20">
        <f t="shared" si="1"/>
        <v>0</v>
      </c>
      <c r="R104" s="19">
        <f t="shared" si="2"/>
        <v>0</v>
      </c>
    </row>
    <row r="105" spans="1:18" ht="30" x14ac:dyDescent="0.2">
      <c r="A105" s="31"/>
      <c r="B105" s="30"/>
      <c r="C105" s="30"/>
      <c r="D105" s="64" t="str">
        <f>IF(ISERROR(VLOOKUP(B105,'[6]80m.Eng'!$E$8:$F$1000,2,0)),"",(VLOOKUP(B105,'[6]80m.Eng'!$E$8:$H$1000,2,0)))</f>
        <v/>
      </c>
      <c r="E105" s="14" t="str">
        <f>IF(ISERROR(VLOOKUP(B105,'[6]80m.Eng'!$E$8:$G$1000,3,0)),"",(VLOOKUP(B105,'[6]80m.Eng'!$E$8:$G$1000,3,0)))</f>
        <v/>
      </c>
      <c r="F105" s="29" t="str">
        <f>IF(ISERROR(VLOOKUP(B105,[6]Cirit!$E$8:$K$1000,7,0)),"",(VLOOKUP(B105,[6]Cirit!$E$8:$K$1000,7,0)))</f>
        <v/>
      </c>
      <c r="G105" s="22" t="str">
        <f>IF(ISERROR(VLOOKUP(B105,[6]Cirit!$E$8:$L$1000,8,0)),"",(VLOOKUP(B105,[6]Cirit!$E$8:$L$1000,8,0)))</f>
        <v/>
      </c>
      <c r="H105" s="28"/>
      <c r="I105" s="27"/>
      <c r="J105" s="26" t="str">
        <f>IF(ISERROR(VLOOKUP(B105,'[6]2000m.'!$E$8:$F$1000,2,0)),"",(VLOOKUP(B105,'[6]2000m.'!$E$8:$H$1000,2,0)))</f>
        <v/>
      </c>
      <c r="K105" s="22" t="str">
        <f>IF(ISERROR(VLOOKUP(B105,'[6]2000m.'!$E$8:$G$1000,3,0)),"",(VLOOKUP(B105,'[6]2000m.'!$E$8:$G$1000,3,0)))</f>
        <v/>
      </c>
      <c r="L105" s="25" t="str">
        <f>IF(ISERROR(VLOOKUP(B105,[6]Yüksek!$E$8:$AG$1000,29,0)),"",(VLOOKUP(B105,[6]Yüksek!$E$8:$AG$1000,29,0)))</f>
        <v/>
      </c>
      <c r="M105" s="24" t="str">
        <f>IF(ISERROR(VLOOKUP(B105,[6]Yüksek!$E$8:$AH$1000,30,0)),"",(VLOOKUP(B105,[6]Yüksek!$E$8:$AH$1000,30,0)))</f>
        <v/>
      </c>
      <c r="N105" s="29" t="str">
        <f>IF(ISERROR(VLOOKUP(B51,[6]Disk!$F$8:$K$1000,6,0)),"",(VLOOKUP(B51,[6]Disk!$F$8:$K$1000,6,0)))</f>
        <v/>
      </c>
      <c r="O105" s="22" t="str">
        <f>IF(ISERROR(VLOOKUP(B51,[6]Disk!$F$8:$L$1000,7,0)),"",(VLOOKUP(B51,[6]Disk!$F$8:$L$1000,7,0)))</f>
        <v/>
      </c>
      <c r="P105" s="21" t="str">
        <f>IFERROR(VLOOKUP(B105,'13 YAŞ ERKEK'!$B$8:$P$56,15,0)," ")</f>
        <v xml:space="preserve"> </v>
      </c>
      <c r="Q105" s="20">
        <f t="shared" si="1"/>
        <v>0</v>
      </c>
      <c r="R105" s="19">
        <f t="shared" si="2"/>
        <v>0</v>
      </c>
    </row>
    <row r="106" spans="1:18" ht="30" x14ac:dyDescent="0.2">
      <c r="A106" s="31"/>
      <c r="B106" s="30"/>
      <c r="C106" s="30"/>
      <c r="D106" s="64" t="str">
        <f>IF(ISERROR(VLOOKUP(B106,'[6]80m.Eng'!$E$8:$F$1000,2,0)),"",(VLOOKUP(B106,'[6]80m.Eng'!$E$8:$H$1000,2,0)))</f>
        <v/>
      </c>
      <c r="E106" s="14" t="str">
        <f>IF(ISERROR(VLOOKUP(B106,'[6]80m.Eng'!$E$8:$G$1000,3,0)),"",(VLOOKUP(B106,'[6]80m.Eng'!$E$8:$G$1000,3,0)))</f>
        <v/>
      </c>
      <c r="F106" s="29" t="str">
        <f>IF(ISERROR(VLOOKUP(B106,[6]Cirit!$E$8:$K$1000,7,0)),"",(VLOOKUP(B106,[6]Cirit!$E$8:$K$1000,7,0)))</f>
        <v/>
      </c>
      <c r="G106" s="22" t="str">
        <f>IF(ISERROR(VLOOKUP(B106,[6]Cirit!$E$8:$L$1000,8,0)),"",(VLOOKUP(B106,[6]Cirit!$E$8:$L$1000,8,0)))</f>
        <v/>
      </c>
      <c r="H106" s="28"/>
      <c r="I106" s="27"/>
      <c r="J106" s="26" t="str">
        <f>IF(ISERROR(VLOOKUP(B106,'[6]2000m.'!$E$8:$F$1000,2,0)),"",(VLOOKUP(B106,'[6]2000m.'!$E$8:$H$1000,2,0)))</f>
        <v/>
      </c>
      <c r="K106" s="22" t="str">
        <f>IF(ISERROR(VLOOKUP(B106,'[6]2000m.'!$E$8:$G$1000,3,0)),"",(VLOOKUP(B106,'[6]2000m.'!$E$8:$G$1000,3,0)))</f>
        <v/>
      </c>
      <c r="L106" s="25" t="str">
        <f>IF(ISERROR(VLOOKUP(B106,[6]Yüksek!$E$8:$AG$1000,29,0)),"",(VLOOKUP(B106,[6]Yüksek!$E$8:$AG$1000,29,0)))</f>
        <v/>
      </c>
      <c r="M106" s="24" t="str">
        <f>IF(ISERROR(VLOOKUP(B106,[6]Yüksek!$E$8:$AH$1000,30,0)),"",(VLOOKUP(B106,[6]Yüksek!$E$8:$AH$1000,30,0)))</f>
        <v/>
      </c>
      <c r="N106" s="29" t="str">
        <f>IF(ISERROR(VLOOKUP(B52,[6]Disk!$F$8:$K$1000,6,0)),"",(VLOOKUP(B52,[6]Disk!$F$8:$K$1000,6,0)))</f>
        <v/>
      </c>
      <c r="O106" s="22" t="str">
        <f>IF(ISERROR(VLOOKUP(B52,[6]Disk!$F$8:$L$1000,7,0)),"",(VLOOKUP(B52,[6]Disk!$F$8:$L$1000,7,0)))</f>
        <v/>
      </c>
      <c r="P106" s="21" t="str">
        <f>IFERROR(VLOOKUP(B106,'13 YAŞ ERKEK'!$B$8:$P$56,15,0)," ")</f>
        <v xml:space="preserve"> </v>
      </c>
      <c r="Q106" s="20">
        <f t="shared" si="1"/>
        <v>0</v>
      </c>
      <c r="R106" s="19">
        <f t="shared" si="2"/>
        <v>0</v>
      </c>
    </row>
    <row r="107" spans="1:18" ht="30" x14ac:dyDescent="0.2">
      <c r="A107" s="31"/>
      <c r="B107" s="30"/>
      <c r="C107" s="30"/>
      <c r="D107" s="64" t="str">
        <f>IF(ISERROR(VLOOKUP(B107,'[6]80m.Eng'!$E$8:$F$1000,2,0)),"",(VLOOKUP(B107,'[6]80m.Eng'!$E$8:$H$1000,2,0)))</f>
        <v/>
      </c>
      <c r="E107" s="14" t="str">
        <f>IF(ISERROR(VLOOKUP(B107,'[6]80m.Eng'!$E$8:$G$1000,3,0)),"",(VLOOKUP(B107,'[6]80m.Eng'!$E$8:$G$1000,3,0)))</f>
        <v/>
      </c>
      <c r="F107" s="29" t="str">
        <f>IF(ISERROR(VLOOKUP(B107,[6]Cirit!$E$8:$K$1000,7,0)),"",(VLOOKUP(B107,[6]Cirit!$E$8:$K$1000,7,0)))</f>
        <v/>
      </c>
      <c r="G107" s="22" t="str">
        <f>IF(ISERROR(VLOOKUP(B107,[6]Cirit!$E$8:$L$1000,8,0)),"",(VLOOKUP(B107,[6]Cirit!$E$8:$L$1000,8,0)))</f>
        <v/>
      </c>
      <c r="H107" s="28"/>
      <c r="I107" s="27"/>
      <c r="J107" s="26" t="str">
        <f>IF(ISERROR(VLOOKUP(B107,'[6]2000m.'!$E$8:$F$1000,2,0)),"",(VLOOKUP(B107,'[6]2000m.'!$E$8:$H$1000,2,0)))</f>
        <v/>
      </c>
      <c r="K107" s="22" t="str">
        <f>IF(ISERROR(VLOOKUP(B107,'[6]2000m.'!$E$8:$G$1000,3,0)),"",(VLOOKUP(B107,'[6]2000m.'!$E$8:$G$1000,3,0)))</f>
        <v/>
      </c>
      <c r="L107" s="25" t="str">
        <f>IF(ISERROR(VLOOKUP(B107,[6]Yüksek!$E$8:$AG$1000,29,0)),"",(VLOOKUP(B107,[6]Yüksek!$E$8:$AG$1000,29,0)))</f>
        <v/>
      </c>
      <c r="M107" s="24" t="str">
        <f>IF(ISERROR(VLOOKUP(B107,[6]Yüksek!$E$8:$AH$1000,30,0)),"",(VLOOKUP(B107,[6]Yüksek!$E$8:$AH$1000,30,0)))</f>
        <v/>
      </c>
      <c r="N107" s="29" t="str">
        <f>IF(ISERROR(VLOOKUP(B53,[6]Disk!$F$8:$K$1000,6,0)),"",(VLOOKUP(B53,[6]Disk!$F$8:$K$1000,6,0)))</f>
        <v/>
      </c>
      <c r="O107" s="22" t="str">
        <f>IF(ISERROR(VLOOKUP(B53,[6]Disk!$F$8:$L$1000,7,0)),"",(VLOOKUP(B53,[6]Disk!$F$8:$L$1000,7,0)))</f>
        <v/>
      </c>
      <c r="P107" s="21" t="str">
        <f>IFERROR(VLOOKUP(B107,'13 YAŞ ERKEK'!$B$8:$P$56,15,0)," ")</f>
        <v xml:space="preserve"> </v>
      </c>
      <c r="Q107" s="20">
        <f t="shared" si="1"/>
        <v>0</v>
      </c>
      <c r="R107" s="19">
        <f t="shared" si="2"/>
        <v>0</v>
      </c>
    </row>
    <row r="108" spans="1:18" ht="30" x14ac:dyDescent="0.2">
      <c r="A108" s="31"/>
      <c r="B108" s="30"/>
      <c r="C108" s="30"/>
      <c r="D108" s="64" t="str">
        <f>IF(ISERROR(VLOOKUP(B108,'[6]80m.Eng'!$E$8:$F$1000,2,0)),"",(VLOOKUP(B108,'[6]80m.Eng'!$E$8:$H$1000,2,0)))</f>
        <v/>
      </c>
      <c r="E108" s="14" t="str">
        <f>IF(ISERROR(VLOOKUP(B108,'[6]80m.Eng'!$E$8:$G$1000,3,0)),"",(VLOOKUP(B108,'[6]80m.Eng'!$E$8:$G$1000,3,0)))</f>
        <v/>
      </c>
      <c r="F108" s="29" t="str">
        <f>IF(ISERROR(VLOOKUP(B108,[6]Cirit!$E$8:$K$1000,7,0)),"",(VLOOKUP(B108,[6]Cirit!$E$8:$K$1000,7,0)))</f>
        <v/>
      </c>
      <c r="G108" s="22" t="str">
        <f>IF(ISERROR(VLOOKUP(B108,[6]Cirit!$E$8:$L$1000,8,0)),"",(VLOOKUP(B108,[6]Cirit!$E$8:$L$1000,8,0)))</f>
        <v/>
      </c>
      <c r="H108" s="28"/>
      <c r="I108" s="27"/>
      <c r="J108" s="26" t="str">
        <f>IF(ISERROR(VLOOKUP(B108,'[6]2000m.'!$E$8:$F$1000,2,0)),"",(VLOOKUP(B108,'[6]2000m.'!$E$8:$H$1000,2,0)))</f>
        <v/>
      </c>
      <c r="K108" s="22" t="str">
        <f>IF(ISERROR(VLOOKUP(B108,'[6]2000m.'!$E$8:$G$1000,3,0)),"",(VLOOKUP(B108,'[6]2000m.'!$E$8:$G$1000,3,0)))</f>
        <v/>
      </c>
      <c r="L108" s="25" t="str">
        <f>IF(ISERROR(VLOOKUP(B108,[6]Yüksek!$E$8:$AG$1000,29,0)),"",(VLOOKUP(B108,[6]Yüksek!$E$8:$AG$1000,29,0)))</f>
        <v/>
      </c>
      <c r="M108" s="24" t="str">
        <f>IF(ISERROR(VLOOKUP(B108,[6]Yüksek!$E$8:$AH$1000,30,0)),"",(VLOOKUP(B108,[6]Yüksek!$E$8:$AH$1000,30,0)))</f>
        <v/>
      </c>
      <c r="N108" s="29" t="str">
        <f>IF(ISERROR(VLOOKUP(B54,[6]Disk!$F$8:$K$1000,6,0)),"",(VLOOKUP(B54,[6]Disk!$F$8:$K$1000,6,0)))</f>
        <v/>
      </c>
      <c r="O108" s="22" t="str">
        <f>IF(ISERROR(VLOOKUP(B54,[6]Disk!$F$8:$L$1000,7,0)),"",(VLOOKUP(B54,[6]Disk!$F$8:$L$1000,7,0)))</f>
        <v/>
      </c>
      <c r="P108" s="21" t="str">
        <f>IFERROR(VLOOKUP(B108,'13 YAŞ ERKEK'!$B$8:$P$56,15,0)," ")</f>
        <v xml:space="preserve"> </v>
      </c>
      <c r="Q108" s="20">
        <f t="shared" si="1"/>
        <v>0</v>
      </c>
      <c r="R108" s="19">
        <f t="shared" si="2"/>
        <v>0</v>
      </c>
    </row>
    <row r="109" spans="1:18" ht="30" x14ac:dyDescent="0.2">
      <c r="A109" s="31"/>
      <c r="B109" s="30"/>
      <c r="C109" s="30"/>
      <c r="D109" s="64" t="str">
        <f>IF(ISERROR(VLOOKUP(B109,'[6]80m.Eng'!$E$8:$F$1000,2,0)),"",(VLOOKUP(B109,'[6]80m.Eng'!$E$8:$H$1000,2,0)))</f>
        <v/>
      </c>
      <c r="E109" s="14" t="str">
        <f>IF(ISERROR(VLOOKUP(B109,'[6]80m.Eng'!$E$8:$G$1000,3,0)),"",(VLOOKUP(B109,'[6]80m.Eng'!$E$8:$G$1000,3,0)))</f>
        <v/>
      </c>
      <c r="F109" s="29" t="str">
        <f>IF(ISERROR(VLOOKUP(B109,[6]Cirit!$E$8:$K$1000,7,0)),"",(VLOOKUP(B109,[6]Cirit!$E$8:$K$1000,7,0)))</f>
        <v/>
      </c>
      <c r="G109" s="22" t="str">
        <f>IF(ISERROR(VLOOKUP(B109,[6]Cirit!$E$8:$L$1000,8,0)),"",(VLOOKUP(B109,[6]Cirit!$E$8:$L$1000,8,0)))</f>
        <v/>
      </c>
      <c r="H109" s="28"/>
      <c r="I109" s="27"/>
      <c r="J109" s="26" t="str">
        <f>IF(ISERROR(VLOOKUP(B109,'[6]2000m.'!$E$8:$F$1000,2,0)),"",(VLOOKUP(B109,'[6]2000m.'!$E$8:$H$1000,2,0)))</f>
        <v/>
      </c>
      <c r="K109" s="22" t="str">
        <f>IF(ISERROR(VLOOKUP(B109,'[6]2000m.'!$E$8:$G$1000,3,0)),"",(VLOOKUP(B109,'[6]2000m.'!$E$8:$G$1000,3,0)))</f>
        <v/>
      </c>
      <c r="L109" s="25" t="str">
        <f>IF(ISERROR(VLOOKUP(B109,[6]Yüksek!$E$8:$AG$1000,29,0)),"",(VLOOKUP(B109,[6]Yüksek!$E$8:$AG$1000,29,0)))</f>
        <v/>
      </c>
      <c r="M109" s="24" t="str">
        <f>IF(ISERROR(VLOOKUP(B109,[6]Yüksek!$E$8:$AH$1000,30,0)),"",(VLOOKUP(B109,[6]Yüksek!$E$8:$AH$1000,30,0)))</f>
        <v/>
      </c>
      <c r="N109" s="29" t="str">
        <f>IF(ISERROR(VLOOKUP(B55,[6]Disk!$F$8:$K$1000,6,0)),"",(VLOOKUP(B55,[6]Disk!$F$8:$K$1000,6,0)))</f>
        <v/>
      </c>
      <c r="O109" s="22" t="str">
        <f>IF(ISERROR(VLOOKUP(B55,[6]Disk!$F$8:$L$1000,7,0)),"",(VLOOKUP(B55,[6]Disk!$F$8:$L$1000,7,0)))</f>
        <v/>
      </c>
      <c r="P109" s="21" t="str">
        <f>IFERROR(VLOOKUP(B109,'13 YAŞ ERKEK'!$B$8:$P$56,15,0)," ")</f>
        <v xml:space="preserve"> </v>
      </c>
      <c r="Q109" s="20">
        <f t="shared" si="1"/>
        <v>0</v>
      </c>
      <c r="R109" s="19">
        <f t="shared" si="2"/>
        <v>0</v>
      </c>
    </row>
    <row r="110" spans="1:18" ht="30" x14ac:dyDescent="0.2">
      <c r="A110" s="31"/>
      <c r="B110" s="30"/>
      <c r="C110" s="30"/>
      <c r="D110" s="64" t="str">
        <f>IF(ISERROR(VLOOKUP(B110,'[6]80m.Eng'!$E$8:$F$1000,2,0)),"",(VLOOKUP(B110,'[6]80m.Eng'!$E$8:$H$1000,2,0)))</f>
        <v/>
      </c>
      <c r="E110" s="14" t="str">
        <f>IF(ISERROR(VLOOKUP(B110,'[6]80m.Eng'!$E$8:$G$1000,3,0)),"",(VLOOKUP(B110,'[6]80m.Eng'!$E$8:$G$1000,3,0)))</f>
        <v/>
      </c>
      <c r="F110" s="29" t="str">
        <f>IF(ISERROR(VLOOKUP(B110,[6]Cirit!$E$8:$K$1000,7,0)),"",(VLOOKUP(B110,[6]Cirit!$E$8:$K$1000,7,0)))</f>
        <v/>
      </c>
      <c r="G110" s="22" t="str">
        <f>IF(ISERROR(VLOOKUP(B110,[6]Cirit!$E$8:$L$1000,8,0)),"",(VLOOKUP(B110,[6]Cirit!$E$8:$L$1000,8,0)))</f>
        <v/>
      </c>
      <c r="H110" s="28"/>
      <c r="I110" s="27"/>
      <c r="J110" s="26" t="str">
        <f>IF(ISERROR(VLOOKUP(B110,'[6]2000m.'!$E$8:$F$1000,2,0)),"",(VLOOKUP(B110,'[6]2000m.'!$E$8:$H$1000,2,0)))</f>
        <v/>
      </c>
      <c r="K110" s="22" t="str">
        <f>IF(ISERROR(VLOOKUP(B110,'[6]2000m.'!$E$8:$G$1000,3,0)),"",(VLOOKUP(B110,'[6]2000m.'!$E$8:$G$1000,3,0)))</f>
        <v/>
      </c>
      <c r="L110" s="25" t="str">
        <f>IF(ISERROR(VLOOKUP(B110,[6]Yüksek!$E$8:$AG$1000,29,0)),"",(VLOOKUP(B110,[6]Yüksek!$E$8:$AG$1000,29,0)))</f>
        <v/>
      </c>
      <c r="M110" s="24" t="str">
        <f>IF(ISERROR(VLOOKUP(B110,[6]Yüksek!$E$8:$AH$1000,30,0)),"",(VLOOKUP(B110,[6]Yüksek!$E$8:$AH$1000,30,0)))</f>
        <v/>
      </c>
      <c r="N110" s="29" t="str">
        <f>IF(ISERROR(VLOOKUP(B56,[6]Disk!$F$8:$K$1000,6,0)),"",(VLOOKUP(B56,[6]Disk!$F$8:$K$1000,6,0)))</f>
        <v/>
      </c>
      <c r="O110" s="22" t="str">
        <f>IF(ISERROR(VLOOKUP(B56,[6]Disk!$F$8:$L$1000,7,0)),"",(VLOOKUP(B56,[6]Disk!$F$8:$L$1000,7,0)))</f>
        <v/>
      </c>
      <c r="P110" s="21" t="str">
        <f>IFERROR(VLOOKUP(B110,'13 YAŞ ERKEK'!$B$8:$P$56,15,0)," ")</f>
        <v xml:space="preserve"> </v>
      </c>
      <c r="Q110" s="20">
        <f t="shared" si="1"/>
        <v>0</v>
      </c>
      <c r="R110" s="19">
        <f t="shared" si="2"/>
        <v>0</v>
      </c>
    </row>
    <row r="111" spans="1:18" ht="30" x14ac:dyDescent="0.2">
      <c r="A111" s="31"/>
      <c r="B111" s="30"/>
      <c r="C111" s="30"/>
      <c r="D111" s="64" t="str">
        <f>IF(ISERROR(VLOOKUP(B111,'[6]80m.Eng'!$E$8:$F$1000,2,0)),"",(VLOOKUP(B111,'[6]80m.Eng'!$E$8:$H$1000,2,0)))</f>
        <v/>
      </c>
      <c r="E111" s="14" t="str">
        <f>IF(ISERROR(VLOOKUP(B111,'[6]80m.Eng'!$E$8:$G$1000,3,0)),"",(VLOOKUP(B111,'[6]80m.Eng'!$E$8:$G$1000,3,0)))</f>
        <v/>
      </c>
      <c r="F111" s="29" t="str">
        <f>IF(ISERROR(VLOOKUP(B111,[6]Cirit!$E$8:$K$1000,7,0)),"",(VLOOKUP(B111,[6]Cirit!$E$8:$K$1000,7,0)))</f>
        <v/>
      </c>
      <c r="G111" s="22" t="str">
        <f>IF(ISERROR(VLOOKUP(B111,[6]Cirit!$E$8:$L$1000,8,0)),"",(VLOOKUP(B111,[6]Cirit!$E$8:$L$1000,8,0)))</f>
        <v/>
      </c>
      <c r="H111" s="28"/>
      <c r="I111" s="27"/>
      <c r="J111" s="26" t="str">
        <f>IF(ISERROR(VLOOKUP(B111,'[6]2000m.'!$E$8:$F$1000,2,0)),"",(VLOOKUP(B111,'[6]2000m.'!$E$8:$H$1000,2,0)))</f>
        <v/>
      </c>
      <c r="K111" s="22" t="str">
        <f>IF(ISERROR(VLOOKUP(B111,'[6]2000m.'!$E$8:$G$1000,3,0)),"",(VLOOKUP(B111,'[6]2000m.'!$E$8:$G$1000,3,0)))</f>
        <v/>
      </c>
      <c r="L111" s="25" t="str">
        <f>IF(ISERROR(VLOOKUP(B111,[6]Yüksek!$E$8:$AG$1000,29,0)),"",(VLOOKUP(B111,[6]Yüksek!$E$8:$AG$1000,29,0)))</f>
        <v/>
      </c>
      <c r="M111" s="24" t="str">
        <f>IF(ISERROR(VLOOKUP(B111,[6]Yüksek!$E$8:$AH$1000,30,0)),"",(VLOOKUP(B111,[6]Yüksek!$E$8:$AH$1000,30,0)))</f>
        <v/>
      </c>
      <c r="N111" s="29" t="str">
        <f>IF(ISERROR(VLOOKUP(B57,[6]Disk!$F$8:$K$1000,6,0)),"",(VLOOKUP(B57,[6]Disk!$F$8:$K$1000,6,0)))</f>
        <v/>
      </c>
      <c r="O111" s="22" t="str">
        <f>IF(ISERROR(VLOOKUP(B57,[6]Disk!$F$8:$L$1000,7,0)),"",(VLOOKUP(B57,[6]Disk!$F$8:$L$1000,7,0)))</f>
        <v/>
      </c>
      <c r="P111" s="21" t="str">
        <f>IFERROR(VLOOKUP(B111,'13 YAŞ ERKEK'!$B$8:$P$56,14,0)," ")</f>
        <v xml:space="preserve"> </v>
      </c>
      <c r="Q111" s="20">
        <f t="shared" si="1"/>
        <v>0</v>
      </c>
      <c r="R111" s="19">
        <f t="shared" si="2"/>
        <v>0</v>
      </c>
    </row>
  </sheetData>
  <autoFilter ref="B6:P56" xr:uid="{00000000-0009-0000-0000-000011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8:T58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60:Q61"/>
    <mergeCell ref="R60:R61"/>
    <mergeCell ref="A59:T59"/>
    <mergeCell ref="A60:A61"/>
    <mergeCell ref="B60:B61"/>
    <mergeCell ref="D60:E60"/>
    <mergeCell ref="F60:G60"/>
    <mergeCell ref="H60:I60"/>
    <mergeCell ref="J60:K60"/>
    <mergeCell ref="L60:M60"/>
    <mergeCell ref="N60:O60"/>
    <mergeCell ref="P60:P61"/>
  </mergeCells>
  <conditionalFormatting sqref="D62:D111">
    <cfRule type="cellIs" dxfId="9" priority="4" operator="between">
      <formula>1300</formula>
      <formula>1744</formula>
    </cfRule>
  </conditionalFormatting>
  <conditionalFormatting sqref="B8:B32">
    <cfRule type="duplicateValues" dxfId="8" priority="3"/>
  </conditionalFormatting>
  <conditionalFormatting sqref="B8:B47">
    <cfRule type="duplicateValues" dxfId="7" priority="2"/>
  </conditionalFormatting>
  <conditionalFormatting sqref="R62:R103">
    <cfRule type="duplicateValues" dxfId="6" priority="1"/>
  </conditionalFormatting>
  <hyperlinks>
    <hyperlink ref="A3:T3" location="'YARIŞMA PROGRAMI'!A1" display="GENEL PUAN TABLOSU" xr:uid="{22E65F41-22F9-48E1-9855-583B798D3136}"/>
    <hyperlink ref="A58:T58" location="'YARIŞMA PROGRAMI'!A1" display="GENEL PUAN TABLOSU" xr:uid="{3FE2A4DC-1BE5-4425-9EC8-31F09DFB71B2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220F-EB2D-4629-852D-EB4C642F940C}">
  <sheetPr codeName="Sayfa16" filterMode="1">
    <tabColor rgb="FF00B0F0"/>
    <pageSetUpPr fitToPage="1"/>
  </sheetPr>
  <dimension ref="A1:V57"/>
  <sheetViews>
    <sheetView view="pageBreakPreview" zoomScale="70" zoomScaleSheetLayoutView="70" workbookViewId="0">
      <selection activeCell="A31" sqref="A31"/>
    </sheetView>
  </sheetViews>
  <sheetFormatPr defaultRowHeight="12.75" x14ac:dyDescent="0.2"/>
  <cols>
    <col min="1" max="1" width="9.140625" style="17"/>
    <col min="2" max="2" width="49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('[7]YARIŞMA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'[7]YARIŞMA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'[7]YARIŞMA BİLGİLERİ'!F21</f>
        <v>2008 Doğumlu Kızlar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2" ht="23.2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30" t="s">
        <v>169</v>
      </c>
      <c r="C8" s="30" t="s">
        <v>52</v>
      </c>
      <c r="D8" s="47" t="str">
        <f>IF(ISERROR(VLOOKUP(B8,'[7]60m.'!$D$8:$F$1000,3,0)),"",(VLOOKUP(B8,'[7]60m.'!$D$8:$H$1000,3,0)))</f>
        <v/>
      </c>
      <c r="E8" s="27" t="str">
        <f>IF(ISERROR(VLOOKUP(B8,'[7]60m.'!$D$8:$G$1000,4,0)),"",(VLOOKUP(B8,'[7]60m.'!$D$8:$G$1000,4,0)))</f>
        <v/>
      </c>
      <c r="F8" s="53">
        <f>IF(ISERROR(VLOOKUP(B8,[7]Uzun!$E$8:$K$1000,7,0)),"",(VLOOKUP(B8,[7]Uzun!$E$8:$K$1000,7,0)))</f>
        <v>352</v>
      </c>
      <c r="G8" s="22">
        <f>IF(ISERROR(VLOOKUP(B8,[7]Uzun!$E$8:$L$1000,8,0)),"",(VLOOKUP(B8,[7]Uzun!$E$8:$L$1000,8,0)))</f>
        <v>39</v>
      </c>
      <c r="H8" s="28">
        <f>IF(ISERROR(VLOOKUP(B8,[7]Gülle!$E$8:$K$1000,7,0)),"",(VLOOKUP(B8,[7]Gülle!$E$8:$K$1000,7,0)))</f>
        <v>605</v>
      </c>
      <c r="I8" s="27">
        <f>IF(ISERROR(VLOOKUP(B8,[7]Gülle!$E$8:$L$1000,8,0)),"",(VLOOKUP(B8,[7]Gülle!$E$8:$L$1000,8,0)))</f>
        <v>47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>
        <f>IF(ISERROR(VLOOKUP(B8,'[7]800m.'!$D$8:$F$986,3,0)),"",(VLOOKUP(B8,'[7]800m.'!$D$8:$H$986,3,0)))</f>
        <v>25429</v>
      </c>
      <c r="M8" s="50">
        <f>IF(ISERROR(VLOOKUP(B8,'[7]800m.'!$D$8:$G$986,4,0)),"",(VLOOKUP(B8,'[7]800m.'!$D$8:$G$986,4,0)))</f>
        <v>26</v>
      </c>
      <c r="N8" s="62" t="str">
        <f>IF(ISERROR(VLOOKUP(B8,'[7]80m.'!$D$8:$F$1000,3,0)),"",(VLOOKUP(B8,'[7]80m.'!$D$8:$H$1000,3,0)))</f>
        <v/>
      </c>
      <c r="O8" s="22" t="str">
        <f>IF(ISERROR(VLOOKUP(B8,'[7]80m.'!$D$8:$G$1000,4,0)),"",(VLOOKUP(B8,'[7]80m.'!$D$8:$G$1000,4,0)))</f>
        <v/>
      </c>
      <c r="P8" s="48">
        <f t="shared" ref="P8:P30" si="0">SUM(E8,G8,I8,M8,,O8,K8)</f>
        <v>112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30" t="s">
        <v>170</v>
      </c>
      <c r="C9" s="30" t="s">
        <v>41</v>
      </c>
      <c r="D9" s="47" t="str">
        <f>IF(ISERROR(VLOOKUP(B9,'[7]60m.'!$D$8:$F$1000,3,0)),"",(VLOOKUP(B9,'[7]60m.'!$D$8:$H$1000,3,0)))</f>
        <v/>
      </c>
      <c r="E9" s="27" t="str">
        <f>IF(ISERROR(VLOOKUP(B9,'[7]60m.'!$D$8:$G$1000,4,0)),"",(VLOOKUP(B9,'[7]60m.'!$D$8:$G$1000,4,0)))</f>
        <v/>
      </c>
      <c r="F9" s="53">
        <f>IF(ISERROR(VLOOKUP(B9,[7]Uzun!$E$8:$K$1000,7,0)),"",(VLOOKUP(B9,[7]Uzun!$E$8:$K$1000,7,0)))</f>
        <v>387</v>
      </c>
      <c r="G9" s="22">
        <f>IF(ISERROR(VLOOKUP(B9,[7]Uzun!$E$8:$L$1000,8,0)),"",(VLOOKUP(B9,[7]Uzun!$E$8:$L$1000,8,0)))</f>
        <v>50</v>
      </c>
      <c r="H9" s="28">
        <f>IF(ISERROR(VLOOKUP(B9,[7]Gülle!$E$8:$K$1000,7,0)),"",(VLOOKUP(B9,[7]Gülle!$E$8:$K$1000,7,0)))</f>
        <v>678</v>
      </c>
      <c r="I9" s="27">
        <f>IF(ISERROR(VLOOKUP(B9,[7]Gülle!$E$8:$L$1000,8,0)),"",(VLOOKUP(B9,[7]Gülle!$E$8:$L$1000,8,0)))</f>
        <v>51</v>
      </c>
      <c r="J9" s="52"/>
      <c r="K9" s="22" t="str">
        <f>IF(ISERROR(VLOOKUP(B9,#REF!,7,0)),"",(VLOOKUP(B9,#REF!,7,0)))</f>
        <v/>
      </c>
      <c r="L9" s="51" t="str">
        <f>IF(ISERROR(VLOOKUP(B9,'[7]800m.'!$D$8:$F$986,3,0)),"",(VLOOKUP(B9,'[7]800m.'!$D$8:$H$986,3,0)))</f>
        <v/>
      </c>
      <c r="M9" s="50" t="str">
        <f>IF(ISERROR(VLOOKUP(B9,'[7]800m.'!$D$8:$G$986,4,0)),"",(VLOOKUP(B9,'[7]800m.'!$D$8:$G$986,4,0)))</f>
        <v/>
      </c>
      <c r="N9" s="62">
        <f>IF(ISERROR(VLOOKUP(B9,'[7]80m.'!$D$8:$F$1000,3,0)),"",(VLOOKUP(B9,'[7]80m.'!$D$8:$H$1000,3,0)))</f>
        <v>1223</v>
      </c>
      <c r="O9" s="22">
        <f>IF(ISERROR(VLOOKUP(B9,'[7]80m.'!$D$8:$G$1000,4,0)),"",(VLOOKUP(B9,'[7]80m.'!$D$8:$G$1000,4,0)))</f>
        <v>63</v>
      </c>
      <c r="P9" s="48">
        <f t="shared" si="0"/>
        <v>164</v>
      </c>
      <c r="Q9" s="54"/>
      <c r="R9" s="45"/>
      <c r="S9" s="45"/>
      <c r="T9" s="45"/>
      <c r="U9" s="45"/>
      <c r="V9" s="45"/>
    </row>
    <row r="10" spans="1:22" ht="31.5" customHeight="1" x14ac:dyDescent="0.2">
      <c r="A10" s="31">
        <v>1</v>
      </c>
      <c r="B10" s="30" t="s">
        <v>171</v>
      </c>
      <c r="C10" s="30" t="s">
        <v>25</v>
      </c>
      <c r="D10" s="47">
        <f>IF(ISERROR(VLOOKUP(B10,'[7]60m.'!$D$8:$F$1000,3,0)),"",(VLOOKUP(B10,'[7]60m.'!$D$8:$H$1000,3,0)))</f>
        <v>912</v>
      </c>
      <c r="E10" s="27">
        <f>IF(ISERROR(VLOOKUP(B10,'[7]60m.'!$D$8:$G$1000,4,0)),"",(VLOOKUP(B10,'[7]60m.'!$D$8:$G$1000,4,0)))</f>
        <v>77</v>
      </c>
      <c r="F10" s="53">
        <f>IF(ISERROR(VLOOKUP(B10,[7]Uzun!$E$8:$K$1000,7,0)),"",(VLOOKUP(B10,[7]Uzun!$E$8:$K$1000,7,0)))</f>
        <v>410</v>
      </c>
      <c r="G10" s="22">
        <f>IF(ISERROR(VLOOKUP(B10,[7]Uzun!$E$8:$L$1000,8,0)),"",(VLOOKUP(B10,[7]Uzun!$E$8:$L$1000,8,0)))</f>
        <v>57</v>
      </c>
      <c r="H10" s="28">
        <f>IF(ISERROR(VLOOKUP(B10,[7]Gülle!$E$8:$K$1000,7,0)),"",(VLOOKUP(B10,[7]Gülle!$E$8:$K$1000,7,0)))</f>
        <v>517</v>
      </c>
      <c r="I10" s="27">
        <f>IF(ISERROR(VLOOKUP(B10,[7]Gülle!$E$8:$L$1000,8,0)),"",(VLOOKUP(B10,[7]Gülle!$E$8:$L$1000,8,0)))</f>
        <v>41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IF(ISERROR(VLOOKUP(B10,'[7]800m.'!$D$8:$F$986,3,0)),"",(VLOOKUP(B10,'[7]800m.'!$D$8:$H$986,3,0)))</f>
        <v/>
      </c>
      <c r="M10" s="50" t="str">
        <f>IF(ISERROR(VLOOKUP(B10,'[7]800m.'!$D$8:$G$986,4,0)),"",(VLOOKUP(B10,'[7]800m.'!$D$8:$G$986,4,0)))</f>
        <v/>
      </c>
      <c r="N10" s="62" t="str">
        <f>IF(ISERROR(VLOOKUP(B10,'[7]80m.'!$D$8:$F$1000,3,0)),"",(VLOOKUP(B10,'[7]80m.'!$D$8:$H$1000,3,0)))</f>
        <v/>
      </c>
      <c r="O10" s="22" t="str">
        <f>IF(ISERROR(VLOOKUP(B10,'[7]80m.'!$D$8:$G$1000,4,0)),"",(VLOOKUP(B10,'[7]80m.'!$D$8:$G$1000,4,0)))</f>
        <v/>
      </c>
      <c r="P10" s="48">
        <f t="shared" si="0"/>
        <v>175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30" t="s">
        <v>172</v>
      </c>
      <c r="C11" s="30" t="s">
        <v>41</v>
      </c>
      <c r="D11" s="47" t="str">
        <f>IF(ISERROR(VLOOKUP(B11,'[7]60m.'!$D$8:$F$1000,3,0)),"",(VLOOKUP(B11,'[7]60m.'!$D$8:$H$1000,3,0)))</f>
        <v/>
      </c>
      <c r="E11" s="27" t="str">
        <f>IF(ISERROR(VLOOKUP(B11,'[7]60m.'!$D$8:$G$1000,4,0)),"",(VLOOKUP(B11,'[7]60m.'!$D$8:$G$1000,4,0)))</f>
        <v/>
      </c>
      <c r="F11" s="53">
        <f>IF(ISERROR(VLOOKUP(B11,[7]Uzun!$E$8:$K$1000,7,0)),"",(VLOOKUP(B11,[7]Uzun!$E$8:$K$1000,7,0)))</f>
        <v>360</v>
      </c>
      <c r="G11" s="22">
        <f>IF(ISERROR(VLOOKUP(B11,[7]Uzun!$E$8:$L$1000,8,0)),"",(VLOOKUP(B11,[7]Uzun!$E$8:$L$1000,8,0)))</f>
        <v>42</v>
      </c>
      <c r="H11" s="28">
        <f>IF(ISERROR(VLOOKUP(B11,[7]Gülle!$E$8:$K$1000,7,0)),"",(VLOOKUP(B11,[7]Gülle!$E$8:$K$1000,7,0)))</f>
        <v>608</v>
      </c>
      <c r="I11" s="27">
        <f>IF(ISERROR(VLOOKUP(B11,[7]Gülle!$E$8:$L$1000,8,0)),"",(VLOOKUP(B11,[7]Gülle!$E$8:$L$1000,8,0)))</f>
        <v>47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IF(ISERROR(VLOOKUP(B11,'[7]800m.'!$D$8:$F$986,3,0)),"",(VLOOKUP(B11,'[7]800m.'!$D$8:$H$986,3,0)))</f>
        <v/>
      </c>
      <c r="M11" s="50" t="str">
        <f>IF(ISERROR(VLOOKUP(B11,'[7]800m.'!$D$8:$G$986,4,0)),"",(VLOOKUP(B11,'[7]800m.'!$D$8:$G$986,4,0)))</f>
        <v/>
      </c>
      <c r="N11" s="62">
        <f>IF(ISERROR(VLOOKUP(B11,'[7]80m.'!$D$8:$F$1000,3,0)),"",(VLOOKUP(B11,'[7]80m.'!$D$8:$H$1000,3,0)))</f>
        <v>1347</v>
      </c>
      <c r="O11" s="22">
        <f>IF(ISERROR(VLOOKUP(B11,'[7]80m.'!$D$8:$G$1000,4,0)),"",(VLOOKUP(B11,'[7]80m.'!$D$8:$G$1000,4,0)))</f>
        <v>38</v>
      </c>
      <c r="P11" s="48">
        <f t="shared" si="0"/>
        <v>127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173</v>
      </c>
      <c r="C12" s="30" t="s">
        <v>43</v>
      </c>
      <c r="D12" s="47">
        <f>IF(ISERROR(VLOOKUP(B12,'[7]60m.'!$D$8:$F$1000,3,0)),"",(VLOOKUP(B12,'[7]60m.'!$D$8:$H$1000,3,0)))</f>
        <v>930</v>
      </c>
      <c r="E12" s="27">
        <f>IF(ISERROR(VLOOKUP(B12,'[7]60m.'!$D$8:$G$1000,4,0)),"",(VLOOKUP(B12,'[7]60m.'!$D$8:$G$1000,4,0)))</f>
        <v>74</v>
      </c>
      <c r="F12" s="53">
        <f>IF(ISERROR(VLOOKUP(B12,[7]Uzun!$E$8:$K$1000,7,0)),"",(VLOOKUP(B12,[7]Uzun!$E$8:$K$1000,7,0)))</f>
        <v>363</v>
      </c>
      <c r="G12" s="22">
        <f>IF(ISERROR(VLOOKUP(B12,[7]Uzun!$E$8:$L$1000,8,0)),"",(VLOOKUP(B12,[7]Uzun!$E$8:$L$1000,8,0)))</f>
        <v>43</v>
      </c>
      <c r="H12" s="28">
        <f>IF(ISERROR(VLOOKUP(B12,[7]Gülle!$E$8:$K$1000,7,0)),"",(VLOOKUP(B12,[7]Gülle!$E$8:$K$1000,7,0)))</f>
        <v>549</v>
      </c>
      <c r="I12" s="27">
        <f>IF(ISERROR(VLOOKUP(B12,[7]Gülle!$E$8:$L$1000,8,0)),"",(VLOOKUP(B12,[7]Gülle!$E$8:$L$1000,8,0)))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IF(ISERROR(VLOOKUP(B12,'[7]800m.'!$D$8:$F$986,3,0)),"",(VLOOKUP(B12,'[7]800m.'!$D$8:$H$986,3,0)))</f>
        <v/>
      </c>
      <c r="M12" s="50" t="str">
        <f>IF(ISERROR(VLOOKUP(B12,'[7]800m.'!$D$8:$G$986,4,0)),"",(VLOOKUP(B12,'[7]800m.'!$D$8:$G$986,4,0)))</f>
        <v/>
      </c>
      <c r="N12" s="62" t="str">
        <f>IF(ISERROR(VLOOKUP(B12,'[7]80m.'!$D$8:$F$1000,3,0)),"",(VLOOKUP(B12,'[7]80m.'!$D$8:$H$1000,3,0)))</f>
        <v/>
      </c>
      <c r="O12" s="22" t="str">
        <f>IF(ISERROR(VLOOKUP(B12,'[7]80m.'!$D$8:$G$1000,4,0)),"",(VLOOKUP(B12,'[7]80m.'!$D$8:$G$1000,4,0)))</f>
        <v/>
      </c>
      <c r="P12" s="48">
        <f t="shared" si="0"/>
        <v>160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30" t="s">
        <v>174</v>
      </c>
      <c r="C13" s="30" t="s">
        <v>52</v>
      </c>
      <c r="D13" s="47">
        <f>IF(ISERROR(VLOOKUP(B13,'[7]60m.'!$D$8:$F$1000,3,0)),"",(VLOOKUP(B13,'[7]60m.'!$D$8:$H$1000,3,0)))</f>
        <v>996</v>
      </c>
      <c r="E13" s="27">
        <f>IF(ISERROR(VLOOKUP(B13,'[7]60m.'!$D$8:$G$1000,4,0)),"",(VLOOKUP(B13,'[7]60m.'!$D$8:$G$1000,4,0)))</f>
        <v>60</v>
      </c>
      <c r="F13" s="53">
        <f>IF(ISERROR(VLOOKUP(B13,[7]Uzun!$E$8:$K$1000,7,0)),"",(VLOOKUP(B13,[7]Uzun!$E$8:$K$1000,7,0)))</f>
        <v>330</v>
      </c>
      <c r="G13" s="22">
        <f>IF(ISERROR(VLOOKUP(B13,[7]Uzun!$E$8:$L$1000,8,0)),"",(VLOOKUP(B13,[7]Uzun!$E$8:$L$1000,8,0)))</f>
        <v>32</v>
      </c>
      <c r="H13" s="28">
        <f>IF(ISERROR(VLOOKUP(B13,[7]Gülle!$E$8:$K$1000,7,0)),"",(VLOOKUP(B13,[7]Gülle!$E$8:$K$1000,7,0)))</f>
        <v>527</v>
      </c>
      <c r="I13" s="27">
        <f>IF(ISERROR(VLOOKUP(B13,[7]Gülle!$E$8:$L$1000,8,0)),"",(VLOOKUP(B13,[7]Gülle!$E$8:$L$1000,8,0)))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IF(ISERROR(VLOOKUP(B13,'[7]800m.'!$D$8:$F$986,3,0)),"",(VLOOKUP(B13,'[7]800m.'!$D$8:$H$986,3,0)))</f>
        <v/>
      </c>
      <c r="M13" s="50" t="str">
        <f>IF(ISERROR(VLOOKUP(B13,'[7]800m.'!$D$8:$G$986,4,0)),"",(VLOOKUP(B13,'[7]800m.'!$D$8:$G$986,4,0)))</f>
        <v/>
      </c>
      <c r="N13" s="62" t="str">
        <f>IF(ISERROR(VLOOKUP(B13,'[7]80m.'!$D$8:$F$1000,3,0)),"",(VLOOKUP(B13,'[7]80m.'!$D$8:$H$1000,3,0)))</f>
        <v/>
      </c>
      <c r="O13" s="22" t="str">
        <f>IF(ISERROR(VLOOKUP(B13,'[7]80m.'!$D$8:$G$1000,4,0)),"",(VLOOKUP(B13,'[7]80m.'!$D$8:$G$1000,4,0)))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175</v>
      </c>
      <c r="C14" s="30" t="s">
        <v>48</v>
      </c>
      <c r="D14" s="47">
        <f>IF(ISERROR(VLOOKUP(B14,'[7]60m.'!$D$8:$F$1000,3,0)),"",(VLOOKUP(B14,'[7]60m.'!$D$8:$H$1000,3,0)))</f>
        <v>945</v>
      </c>
      <c r="E14" s="27">
        <f>IF(ISERROR(VLOOKUP(B14,'[7]60m.'!$D$8:$G$1000,4,0)),"",(VLOOKUP(B14,'[7]60m.'!$D$8:$G$1000,4,0)))</f>
        <v>71</v>
      </c>
      <c r="F14" s="53">
        <f>IF(ISERROR(VLOOKUP(B14,[7]Uzun!$E$8:$K$1000,7,0)),"",(VLOOKUP(B14,[7]Uzun!$E$8:$K$1000,7,0)))</f>
        <v>317</v>
      </c>
      <c r="G14" s="22">
        <f>IF(ISERROR(VLOOKUP(B14,[7]Uzun!$E$8:$L$1000,8,0)),"",(VLOOKUP(B14,[7]Uzun!$E$8:$L$1000,8,0)))</f>
        <v>27</v>
      </c>
      <c r="H14" s="28">
        <f>IF(ISERROR(VLOOKUP(B14,[7]Gülle!$E$8:$K$1000,7,0)),"",(VLOOKUP(B14,[7]Gülle!$E$8:$K$1000,7,0)))</f>
        <v>575</v>
      </c>
      <c r="I14" s="27">
        <f>IF(ISERROR(VLOOKUP(B14,[7]Gülle!$E$8:$L$1000,8,0)),"",(VLOOKUP(B14,[7]Gülle!$E$8:$L$1000,8,0)))</f>
        <v>45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IF(ISERROR(VLOOKUP(B14,'[7]800m.'!$D$8:$F$986,3,0)),"",(VLOOKUP(B14,'[7]800m.'!$D$8:$H$986,3,0)))</f>
        <v/>
      </c>
      <c r="M14" s="50" t="str">
        <f>IF(ISERROR(VLOOKUP(B14,'[7]800m.'!$D$8:$G$986,4,0)),"",(VLOOKUP(B14,'[7]800m.'!$D$8:$G$986,4,0)))</f>
        <v/>
      </c>
      <c r="N14" s="62" t="str">
        <f>IF(ISERROR(VLOOKUP(B14,'[7]80m.'!$D$8:$F$1000,3,0)),"",(VLOOKUP(B14,'[7]80m.'!$D$8:$H$1000,3,0)))</f>
        <v/>
      </c>
      <c r="O14" s="22" t="str">
        <f>IF(ISERROR(VLOOKUP(B14,'[7]80m.'!$D$8:$G$1000,4,0)),"",(VLOOKUP(B14,'[7]80m.'!$D$8:$G$1000,4,0)))</f>
        <v/>
      </c>
      <c r="P14" s="48">
        <f t="shared" si="0"/>
        <v>143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30" t="s">
        <v>176</v>
      </c>
      <c r="C15" s="30" t="s">
        <v>41</v>
      </c>
      <c r="D15" s="47" t="str">
        <f>IF(ISERROR(VLOOKUP(B15,'[7]60m.'!$D$8:$F$1000,3,0)),"",(VLOOKUP(B15,'[7]60m.'!$D$8:$H$1000,3,0)))</f>
        <v/>
      </c>
      <c r="E15" s="27" t="str">
        <f>IF(ISERROR(VLOOKUP(B15,'[7]60m.'!$D$8:$G$1000,4,0)),"",(VLOOKUP(B15,'[7]60m.'!$D$8:$G$1000,4,0)))</f>
        <v/>
      </c>
      <c r="F15" s="53">
        <f>IF(ISERROR(VLOOKUP(B15,[7]Uzun!$E$8:$K$1000,7,0)),"",(VLOOKUP(B15,[7]Uzun!$E$8:$K$1000,7,0)))</f>
        <v>298</v>
      </c>
      <c r="G15" s="22">
        <f>IF(ISERROR(VLOOKUP(B15,[7]Uzun!$E$8:$L$1000,8,0)),"",(VLOOKUP(B15,[7]Uzun!$E$8:$L$1000,8,0)))</f>
        <v>21</v>
      </c>
      <c r="H15" s="28">
        <f>IF(ISERROR(VLOOKUP(B15,[7]Gülle!$E$8:$K$1000,7,0)),"",(VLOOKUP(B15,[7]Gülle!$E$8:$K$1000,7,0)))</f>
        <v>636</v>
      </c>
      <c r="I15" s="27">
        <f>IF(ISERROR(VLOOKUP(B15,[7]Gülle!$E$8:$L$1000,8,0)),"",(VLOOKUP(B15,[7]Gülle!$E$8:$L$1000,8,0)))</f>
        <v>49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IF(ISERROR(VLOOKUP(B15,'[7]800m.'!$D$8:$F$986,3,0)),"",(VLOOKUP(B15,'[7]800m.'!$D$8:$H$986,3,0)))</f>
        <v/>
      </c>
      <c r="M15" s="50" t="str">
        <f>IF(ISERROR(VLOOKUP(B15,'[7]800m.'!$D$8:$G$986,4,0)),"",(VLOOKUP(B15,'[7]800m.'!$D$8:$G$986,4,0)))</f>
        <v/>
      </c>
      <c r="N15" s="62">
        <f>IF(ISERROR(VLOOKUP(B15,'[7]80m.'!$D$8:$F$1000,3,0)),"",(VLOOKUP(B15,'[7]80m.'!$D$8:$H$1000,3,0)))</f>
        <v>1454</v>
      </c>
      <c r="O15" s="22">
        <f>IF(ISERROR(VLOOKUP(B15,'[7]80m.'!$D$8:$G$1000,4,0)),"",(VLOOKUP(B15,'[7]80m.'!$D$8:$G$1000,4,0)))</f>
        <v>19</v>
      </c>
      <c r="P15" s="48">
        <f t="shared" si="0"/>
        <v>89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177</v>
      </c>
      <c r="C16" s="30" t="s">
        <v>43</v>
      </c>
      <c r="D16" s="47" t="str">
        <f>IF(ISERROR(VLOOKUP(B16,'[7]60m.'!$D$8:$F$1000,3,0)),"",(VLOOKUP(B16,'[7]60m.'!$D$8:$H$1000,3,0)))</f>
        <v/>
      </c>
      <c r="E16" s="27" t="str">
        <f>IF(ISERROR(VLOOKUP(B16,'[7]60m.'!$D$8:$G$1000,4,0)),"",(VLOOKUP(B16,'[7]60m.'!$D$8:$G$1000,4,0)))</f>
        <v/>
      </c>
      <c r="F16" s="53">
        <f>IF(ISERROR(VLOOKUP(B16,[7]Uzun!$E$8:$K$1000,7,0)),"",(VLOOKUP(B16,[7]Uzun!$E$8:$K$1000,7,0)))</f>
        <v>418</v>
      </c>
      <c r="G16" s="22">
        <f>IF(ISERROR(VLOOKUP(B16,[7]Uzun!$E$8:$L$1000,8,0)),"",(VLOOKUP(B16,[7]Uzun!$E$8:$L$1000,8,0)))</f>
        <v>59</v>
      </c>
      <c r="H16" s="28" t="str">
        <f>IF(ISERROR(VLOOKUP(B16,[7]Gülle!$E$8:$K$1000,7,0)),"",(VLOOKUP(B16,[7]Gülle!$E$8:$K$1000,7,0)))</f>
        <v/>
      </c>
      <c r="I16" s="27" t="str">
        <f>IF(ISERROR(VLOOKUP(B16,[7]Gülle!$E$8:$L$1000,8,0)),"",(VLOOKUP(B16,[7]Gülle!$E$8:$L$1000,8,0)))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IF(ISERROR(VLOOKUP(B16,'[7]800m.'!$D$8:$F$986,3,0)),"",(VLOOKUP(B16,'[7]800m.'!$D$8:$H$986,3,0)))</f>
        <v/>
      </c>
      <c r="M16" s="50" t="str">
        <f>IF(ISERROR(VLOOKUP(B16,'[7]800m.'!$D$8:$G$986,4,0)),"",(VLOOKUP(B16,'[7]800m.'!$D$8:$G$986,4,0)))</f>
        <v/>
      </c>
      <c r="N16" s="62">
        <f>IF(ISERROR(VLOOKUP(B16,'[7]80m.'!$D$8:$F$1000,3,0)),"",(VLOOKUP(B16,'[7]80m.'!$D$8:$H$1000,3,0)))</f>
        <v>1243</v>
      </c>
      <c r="O16" s="22">
        <f>IF(ISERROR(VLOOKUP(B16,'[7]80m.'!$D$8:$G$1000,4,0)),"",(VLOOKUP(B16,'[7]80m.'!$D$8:$G$1000,4,0)))</f>
        <v>59</v>
      </c>
      <c r="P16" s="48">
        <f t="shared" si="0"/>
        <v>118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178</v>
      </c>
      <c r="C17" s="30" t="s">
        <v>43</v>
      </c>
      <c r="D17" s="47">
        <f>IF(ISERROR(VLOOKUP(B17,'[7]60m.'!$D$8:$F$1000,3,0)),"",(VLOOKUP(B17,'[7]60m.'!$D$8:$H$1000,3,0)))</f>
        <v>915</v>
      </c>
      <c r="E17" s="27">
        <f>IF(ISERROR(VLOOKUP(B17,'[7]60m.'!$D$8:$G$1000,4,0)),"",(VLOOKUP(B17,'[7]60m.'!$D$8:$G$1000,4,0)))</f>
        <v>77</v>
      </c>
      <c r="F17" s="53">
        <f>IF(ISERROR(VLOOKUP(B17,[7]Uzun!$E$8:$K$1000,7,0)),"",(VLOOKUP(B17,[7]Uzun!$E$8:$K$1000,7,0)))</f>
        <v>386</v>
      </c>
      <c r="G17" s="22">
        <f>IF(ISERROR(VLOOKUP(B17,[7]Uzun!$E$8:$L$1000,8,0)),"",(VLOOKUP(B17,[7]Uzun!$E$8:$L$1000,8,0)))</f>
        <v>50</v>
      </c>
      <c r="H17" s="28" t="str">
        <f>IF(ISERROR(VLOOKUP(B17,[7]Gülle!$E$8:$K$1000,7,0)),"",(VLOOKUP(B17,[7]Gülle!$E$8:$K$1000,7,0)))</f>
        <v/>
      </c>
      <c r="I17" s="27" t="str">
        <f>IF(ISERROR(VLOOKUP(B17,[7]Gülle!$E$8:$L$1000,8,0)),"",(VLOOKUP(B17,[7]Gülle!$E$8:$L$1000,8,0)))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IF(ISERROR(VLOOKUP(B17,'[7]800m.'!$D$8:$F$986,3,0)),"",(VLOOKUP(B17,'[7]800m.'!$D$8:$H$986,3,0)))</f>
        <v/>
      </c>
      <c r="M17" s="50" t="str">
        <f>IF(ISERROR(VLOOKUP(B17,'[7]800m.'!$D$8:$G$986,4,0)),"",(VLOOKUP(B17,'[7]800m.'!$D$8:$G$986,4,0)))</f>
        <v/>
      </c>
      <c r="N17" s="62" t="str">
        <f>IF(ISERROR(VLOOKUP(B17,'[7]80m.'!$D$8:$F$1000,3,0)),"",(VLOOKUP(B17,'[7]80m.'!$D$8:$H$1000,3,0)))</f>
        <v/>
      </c>
      <c r="O17" s="22" t="str">
        <f>IF(ISERROR(VLOOKUP(B17,'[7]80m.'!$D$8:$G$1000,4,0)),"",(VLOOKUP(B17,'[7]80m.'!$D$8:$G$1000,4,0)))</f>
        <v/>
      </c>
      <c r="P17" s="48">
        <f t="shared" si="0"/>
        <v>127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30" t="s">
        <v>179</v>
      </c>
      <c r="C18" s="30" t="s">
        <v>43</v>
      </c>
      <c r="D18" s="47" t="str">
        <f>IF(ISERROR(VLOOKUP(B18,'[7]60m.'!$D$8:$F$1000,3,0)),"",(VLOOKUP(B18,'[7]60m.'!$D$8:$H$1000,3,0)))</f>
        <v/>
      </c>
      <c r="E18" s="27" t="str">
        <f>IF(ISERROR(VLOOKUP(B18,'[7]60m.'!$D$8:$G$1000,4,0)),"",(VLOOKUP(B18,'[7]60m.'!$D$8:$G$1000,4,0)))</f>
        <v/>
      </c>
      <c r="F18" s="53">
        <f>IF(ISERROR(VLOOKUP(B18,[7]Uzun!$E$8:$K$1000,7,0)),"",(VLOOKUP(B18,[7]Uzun!$E$8:$K$1000,7,0)))</f>
        <v>323</v>
      </c>
      <c r="G18" s="22">
        <f>IF(ISERROR(VLOOKUP(B18,[7]Uzun!$E$8:$L$1000,8,0)),"",(VLOOKUP(B18,[7]Uzun!$E$8:$L$1000,8,0)))</f>
        <v>29</v>
      </c>
      <c r="H18" s="28" t="str">
        <f>IF(ISERROR(VLOOKUP(B18,[7]Gülle!$E$8:$K$1000,7,0)),"",(VLOOKUP(B18,[7]Gülle!$E$8:$K$1000,7,0)))</f>
        <v/>
      </c>
      <c r="I18" s="27" t="str">
        <f>IF(ISERROR(VLOOKUP(B18,[7]Gülle!$E$8:$L$1000,8,0)),"",(VLOOKUP(B18,[7]Gülle!$E$8:$L$1000,8,0)))</f>
        <v/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IF(ISERROR(VLOOKUP(B18,'[7]800m.'!$D$8:$F$986,3,0)),"",(VLOOKUP(B18,'[7]800m.'!$D$8:$H$986,3,0)))</f>
        <v/>
      </c>
      <c r="M18" s="50" t="str">
        <f>IF(ISERROR(VLOOKUP(B18,'[7]800m.'!$D$8:$G$986,4,0)),"",(VLOOKUP(B18,'[7]800m.'!$D$8:$G$986,4,0)))</f>
        <v/>
      </c>
      <c r="N18" s="62">
        <f>IF(ISERROR(VLOOKUP(B18,'[7]80m.'!$D$8:$F$1000,3,0)),"",(VLOOKUP(B18,'[7]80m.'!$D$8:$H$1000,3,0)))</f>
        <v>1331</v>
      </c>
      <c r="O18" s="22">
        <f>IF(ISERROR(VLOOKUP(B18,'[7]80m.'!$D$8:$G$1000,4,0)),"",(VLOOKUP(B18,'[7]80m.'!$D$8:$G$1000,4,0)))</f>
        <v>41</v>
      </c>
      <c r="P18" s="48">
        <f t="shared" si="0"/>
        <v>70</v>
      </c>
      <c r="Q18" s="54"/>
      <c r="R18" s="45"/>
      <c r="S18" s="45"/>
      <c r="T18" s="45"/>
      <c r="U18" s="45"/>
      <c r="V18" s="45"/>
    </row>
    <row r="19" spans="1:22" ht="31.5" customHeight="1" x14ac:dyDescent="0.2">
      <c r="A19" s="31">
        <v>2</v>
      </c>
      <c r="B19" s="30" t="s">
        <v>180</v>
      </c>
      <c r="C19" s="30" t="s">
        <v>25</v>
      </c>
      <c r="D19" s="47">
        <f>IF(ISERROR(VLOOKUP(B19,'[7]60m.'!$D$8:$F$1000,3,0)),"",(VLOOKUP(B19,'[7]60m.'!$D$8:$H$1000,3,0)))</f>
        <v>877</v>
      </c>
      <c r="E19" s="27">
        <f>IF(ISERROR(VLOOKUP(B19,'[7]60m.'!$D$8:$G$1000,4,0)),"",(VLOOKUP(B19,'[7]60m.'!$D$8:$G$1000,4,0)))</f>
        <v>84</v>
      </c>
      <c r="F19" s="53" t="str">
        <f>IF(ISERROR(VLOOKUP(B19,[7]Uzun!$E$8:$K$1000,7,0)),"",(VLOOKUP(B19,[7]Uzun!$E$8:$K$1000,7,0)))</f>
        <v/>
      </c>
      <c r="G19" s="22" t="str">
        <f>IF(ISERROR(VLOOKUP(B19,[7]Uzun!$E$8:$L$1000,8,0)),"",(VLOOKUP(B19,[7]Uzun!$E$8:$L$1000,8,0)))</f>
        <v/>
      </c>
      <c r="H19" s="28">
        <f>IF(ISERROR(VLOOKUP(B19,[7]Gülle!$E$8:$K$1000,7,0)),"",(VLOOKUP(B19,[7]Gülle!$E$8:$K$1000,7,0)))</f>
        <v>757</v>
      </c>
      <c r="I19" s="27">
        <f>IF(ISERROR(VLOOKUP(B19,[7]Gülle!$E$8:$L$1000,8,0)),"",(VLOOKUP(B19,[7]Gülle!$E$8:$L$1000,8,0)))</f>
        <v>57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IF(ISERROR(VLOOKUP(B19,'[7]800m.'!$D$8:$F$986,3,0)),"",(VLOOKUP(B19,'[7]800m.'!$D$8:$H$986,3,0)))</f>
        <v/>
      </c>
      <c r="M19" s="50" t="str">
        <f>IF(ISERROR(VLOOKUP(B19,'[7]800m.'!$D$8:$G$986,4,0)),"",(VLOOKUP(B19,'[7]800m.'!$D$8:$G$986,4,0)))</f>
        <v/>
      </c>
      <c r="N19" s="62" t="str">
        <f>IF(ISERROR(VLOOKUP(B19,'[7]80m.'!$D$8:$F$1000,3,0)),"",(VLOOKUP(B19,'[7]80m.'!$D$8:$H$1000,3,0)))</f>
        <v/>
      </c>
      <c r="O19" s="22" t="str">
        <f>IF(ISERROR(VLOOKUP(B19,'[7]80m.'!$D$8:$G$1000,4,0)),"",(VLOOKUP(B19,'[7]80m.'!$D$8:$G$1000,4,0)))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/>
      <c r="B20" s="30"/>
      <c r="C20" s="30"/>
      <c r="D20" s="47" t="str">
        <f>IF(ISERROR(VLOOKUP(B20,'[7]60m.'!$E$8:$F$1000,2,0)),"",(VLOOKUP(B20,'[7]60m.'!$E$8:$H$1000,2,0)))</f>
        <v/>
      </c>
      <c r="E20" s="27" t="str">
        <f>IF(ISERROR(VLOOKUP(B20,'[7]60m.'!$E$8:$G$1000,3,0)),"",(VLOOKUP(B20,'[7]60m.'!$E$8:$G$1000,3,0)))</f>
        <v/>
      </c>
      <c r="F20" s="53" t="str">
        <f>IF(ISERROR(VLOOKUP(B20,[7]Uzun!$F$8:$K$1000,6,0)),"",(VLOOKUP(B20,[7]Uzun!$F$8:$K$1000,6,0)))</f>
        <v/>
      </c>
      <c r="G20" s="22" t="str">
        <f>IF(ISERROR(VLOOKUP(B20,[7]Uzun!$F$8:$L$1000,7,0)),"",(VLOOKUP(B20,[7]Uzun!$F$8:$L$1000,7,0)))</f>
        <v/>
      </c>
      <c r="H20" s="28" t="str">
        <f>IF(ISERROR(VLOOKUP(B20,[7]Gülle!$F$8:$K$1000,6,0)),"",(VLOOKUP(B20,[7]Gülle!$F$8:$K$1000,6,0)))</f>
        <v/>
      </c>
      <c r="I20" s="27" t="str">
        <f>IF(ISERROR(VLOOKUP(B20,[7]Gülle!$F$8:$L$1000,7,0)),"",(VLOOKUP(B20,[7]Gülle!$F$8:$L$1000,7,0)))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IF(ISERROR(VLOOKUP(B20,'[7]800m.'!$D$8:$F$986,3,0)),"",(VLOOKUP(B20,'[7]800m.'!$D$8:$H$986,3,0)))</f>
        <v/>
      </c>
      <c r="M20" s="50" t="str">
        <f>IF(ISERROR(VLOOKUP(B20,'[7]800m.'!$D$8:$G$986,4,0)),"",(VLOOKUP(B20,'[7]800m.'!$D$8:$G$986,4,0)))</f>
        <v/>
      </c>
      <c r="N20" s="62" t="str">
        <f>IF(ISERROR(VLOOKUP(B20,'[7]80m.'!$D$8:$F$1000,3,0)),"",(VLOOKUP(B20,'[7]80m.'!$D$8:$H$1000,3,0)))</f>
        <v/>
      </c>
      <c r="O20" s="22" t="str">
        <f>IF(ISERROR(VLOOKUP(B20,'[7]80m.'!$D$8:$G$1000,4,0)),"",(VLOOKUP(B20,'[7]80m.'!$D$8:$G$1000,4,0)))</f>
        <v/>
      </c>
      <c r="P20" s="48">
        <f t="shared" si="0"/>
        <v>0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/>
      <c r="B21" s="30"/>
      <c r="C21" s="30"/>
      <c r="D21" s="47" t="str">
        <f>IF(ISERROR(VLOOKUP(B21,'[7]60m.'!$E$8:$F$1000,2,0)),"",(VLOOKUP(B21,'[7]60m.'!$E$8:$H$1000,2,0)))</f>
        <v/>
      </c>
      <c r="E21" s="27" t="str">
        <f>IF(ISERROR(VLOOKUP(B21,'[7]60m.'!$E$8:$G$1000,3,0)),"",(VLOOKUP(B21,'[7]60m.'!$E$8:$G$1000,3,0)))</f>
        <v/>
      </c>
      <c r="F21" s="53" t="str">
        <f>IF(ISERROR(VLOOKUP(B21,[7]Uzun!$F$8:$K$1000,6,0)),"",(VLOOKUP(B21,[7]Uzun!$F$8:$K$1000,6,0)))</f>
        <v/>
      </c>
      <c r="G21" s="22" t="str">
        <f>IF(ISERROR(VLOOKUP(B21,[7]Uzun!$F$8:$L$1000,7,0)),"",(VLOOKUP(B21,[7]Uzun!$F$8:$L$1000,7,0)))</f>
        <v/>
      </c>
      <c r="H21" s="28" t="str">
        <f>IF(ISERROR(VLOOKUP(B21,[7]Gülle!$F$8:$K$1000,6,0)),"",(VLOOKUP(B21,[7]Gülle!$F$8:$K$1000,6,0)))</f>
        <v/>
      </c>
      <c r="I21" s="27" t="str">
        <f>IF(ISERROR(VLOOKUP(B21,[7]Gülle!$F$8:$L$1000,7,0)),"",(VLOOKUP(B21,[7]Gülle!$F$8:$L$1000,7,0)))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IF(ISERROR(VLOOKUP(B21,'[7]800m.'!$D$8:$F$986,3,0)),"",(VLOOKUP(B21,'[7]800m.'!$D$8:$H$986,3,0)))</f>
        <v/>
      </c>
      <c r="M21" s="50" t="str">
        <f>IF(ISERROR(VLOOKUP(B21,'[7]800m.'!$D$8:$G$986,4,0)),"",(VLOOKUP(B21,'[7]800m.'!$D$8:$G$986,4,0)))</f>
        <v/>
      </c>
      <c r="N21" s="62" t="str">
        <f>IF(ISERROR(VLOOKUP(B21,'[7]80m.'!$D$8:$F$1000,3,0)),"",(VLOOKUP(B21,'[7]80m.'!$D$8:$H$1000,3,0)))</f>
        <v/>
      </c>
      <c r="O21" s="22" t="str">
        <f>IF(ISERROR(VLOOKUP(B21,'[7]80m.'!$D$8:$G$1000,4,0)),"",(VLOOKUP(B21,'[7]80m.'!$D$8:$G$1000,4,0)))</f>
        <v/>
      </c>
      <c r="P21" s="48">
        <f t="shared" si="0"/>
        <v>0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/>
      <c r="B22" s="30"/>
      <c r="C22" s="30"/>
      <c r="D22" s="47" t="str">
        <f>IF(ISERROR(VLOOKUP(B22,'[7]60m.'!$E$8:$F$1000,2,0)),"",(VLOOKUP(B22,'[7]60m.'!$E$8:$H$1000,2,0)))</f>
        <v/>
      </c>
      <c r="E22" s="27" t="str">
        <f>IF(ISERROR(VLOOKUP(B22,'[7]60m.'!$E$8:$G$1000,3,0)),"",(VLOOKUP(B22,'[7]60m.'!$E$8:$G$1000,3,0)))</f>
        <v/>
      </c>
      <c r="F22" s="53" t="str">
        <f>IF(ISERROR(VLOOKUP(B22,[7]Uzun!$F$8:$K$1000,6,0)),"",(VLOOKUP(B22,[7]Uzun!$F$8:$K$1000,6,0)))</f>
        <v/>
      </c>
      <c r="G22" s="22" t="str">
        <f>IF(ISERROR(VLOOKUP(B22,[7]Uzun!$F$8:$L$1000,7,0)),"",(VLOOKUP(B22,[7]Uzun!$F$8:$L$1000,7,0)))</f>
        <v/>
      </c>
      <c r="H22" s="28" t="str">
        <f>IF(ISERROR(VLOOKUP(B22,[7]Gülle!$F$8:$K$1000,6,0)),"",(VLOOKUP(B22,[7]Gülle!$F$8:$K$1000,6,0)))</f>
        <v/>
      </c>
      <c r="I22" s="27" t="str">
        <f>IF(ISERROR(VLOOKUP(B22,[7]Gülle!$F$8:$L$1000,7,0)),"",(VLOOKUP(B22,[7]Gülle!$F$8:$L$1000,7,0)))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IF(ISERROR(VLOOKUP(B22,'[7]800m.'!$D$8:$F$986,3,0)),"",(VLOOKUP(B22,'[7]800m.'!$D$8:$H$986,3,0)))</f>
        <v/>
      </c>
      <c r="M22" s="50" t="str">
        <f>IF(ISERROR(VLOOKUP(B22,'[7]800m.'!$D$8:$G$986,4,0)),"",(VLOOKUP(B22,'[7]800m.'!$D$8:$G$986,4,0)))</f>
        <v/>
      </c>
      <c r="N22" s="62" t="str">
        <f>IF(ISERROR(VLOOKUP(B22,'[7]80m.'!$D$8:$F$1000,3,0)),"",(VLOOKUP(B22,'[7]80m.'!$D$8:$H$1000,3,0)))</f>
        <v/>
      </c>
      <c r="O22" s="22" t="str">
        <f>IF(ISERROR(VLOOKUP(B22,'[7]80m.'!$D$8:$G$1000,4,0)),"",(VLOOKUP(B22,'[7]80m.'!$D$8:$G$1000,4,0)))</f>
        <v/>
      </c>
      <c r="P22" s="48">
        <f t="shared" si="0"/>
        <v>0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/>
      <c r="B23" s="30"/>
      <c r="C23" s="30"/>
      <c r="D23" s="47" t="str">
        <f>IF(ISERROR(VLOOKUP(B23,'[7]60m.'!$E$8:$F$1000,2,0)),"",(VLOOKUP(B23,'[7]60m.'!$E$8:$H$1000,2,0)))</f>
        <v/>
      </c>
      <c r="E23" s="27" t="str">
        <f>IF(ISERROR(VLOOKUP(B23,'[7]60m.'!$E$8:$G$1000,3,0)),"",(VLOOKUP(B23,'[7]60m.'!$E$8:$G$1000,3,0)))</f>
        <v/>
      </c>
      <c r="F23" s="53" t="str">
        <f>IF(ISERROR(VLOOKUP(B23,[7]Uzun!$F$8:$K$1000,6,0)),"",(VLOOKUP(B23,[7]Uzun!$F$8:$K$1000,6,0)))</f>
        <v/>
      </c>
      <c r="G23" s="22" t="str">
        <f>IF(ISERROR(VLOOKUP(B23,[7]Uzun!$F$8:$L$1000,7,0)),"",(VLOOKUP(B23,[7]Uzun!$F$8:$L$1000,7,0)))</f>
        <v/>
      </c>
      <c r="H23" s="28" t="str">
        <f>IF(ISERROR(VLOOKUP(B23,[7]Gülle!$F$8:$K$1000,6,0)),"",(VLOOKUP(B23,[7]Gülle!$F$8:$K$1000,6,0)))</f>
        <v/>
      </c>
      <c r="I23" s="27" t="str">
        <f>IF(ISERROR(VLOOKUP(B23,[7]Gülle!$F$8:$L$1000,7,0)),"",(VLOOKUP(B23,[7]Gülle!$F$8:$L$1000,7,0)))</f>
        <v/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IF(ISERROR(VLOOKUP(B23,'[7]800m.'!$D$8:$F$986,3,0)),"",(VLOOKUP(B23,'[7]800m.'!$D$8:$H$986,3,0)))</f>
        <v/>
      </c>
      <c r="M23" s="50" t="str">
        <f>IF(ISERROR(VLOOKUP(B23,'[7]800m.'!$D$8:$G$986,4,0)),"",(VLOOKUP(B23,'[7]800m.'!$D$8:$G$986,4,0)))</f>
        <v/>
      </c>
      <c r="N23" s="62" t="str">
        <f>IF(ISERROR(VLOOKUP(B23,'[7]80m.'!$D$8:$F$1000,3,0)),"",(VLOOKUP(B23,'[7]80m.'!$D$8:$H$1000,3,0)))</f>
        <v/>
      </c>
      <c r="O23" s="22" t="str">
        <f>IF(ISERROR(VLOOKUP(B23,'[7]80m.'!$D$8:$G$1000,4,0)),"",(VLOOKUP(B23,'[7]80m.'!$D$8:$G$1000,4,0)))</f>
        <v/>
      </c>
      <c r="P23" s="48">
        <f t="shared" si="0"/>
        <v>0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/>
      <c r="B24" s="30"/>
      <c r="C24" s="30"/>
      <c r="D24" s="47" t="str">
        <f>IF(ISERROR(VLOOKUP(B24,'[7]60m.'!$E$8:$F$1000,2,0)),"",(VLOOKUP(B24,'[7]60m.'!$E$8:$H$1000,2,0)))</f>
        <v/>
      </c>
      <c r="E24" s="27" t="str">
        <f>IF(ISERROR(VLOOKUP(B24,'[7]60m.'!$E$8:$G$1000,3,0)),"",(VLOOKUP(B24,'[7]60m.'!$E$8:$G$1000,3,0)))</f>
        <v/>
      </c>
      <c r="F24" s="53" t="str">
        <f>IF(ISERROR(VLOOKUP(B24,[7]Uzun!$F$8:$K$1000,6,0)),"",(VLOOKUP(B24,[7]Uzun!$F$8:$K$1000,6,0)))</f>
        <v/>
      </c>
      <c r="G24" s="22" t="str">
        <f>IF(ISERROR(VLOOKUP(B24,[7]Uzun!$F$8:$L$1000,7,0)),"",(VLOOKUP(B24,[7]Uzun!$F$8:$L$1000,7,0)))</f>
        <v/>
      </c>
      <c r="H24" s="28" t="str">
        <f>IF(ISERROR(VLOOKUP(B24,[7]Gülle!$F$8:$K$1000,6,0)),"",(VLOOKUP(B24,[7]Gülle!$F$8:$K$1000,6,0)))</f>
        <v/>
      </c>
      <c r="I24" s="27" t="str">
        <f>IF(ISERROR(VLOOKUP(B24,[7]Gülle!$F$8:$L$1000,7,0)),"",(VLOOKUP(B24,[7]Gülle!$F$8:$L$1000,7,0)))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IF(ISERROR(VLOOKUP(B24,'[7]800m.'!$D$8:$F$986,3,0)),"",(VLOOKUP(B24,'[7]800m.'!$D$8:$H$986,3,0)))</f>
        <v/>
      </c>
      <c r="M24" s="50" t="str">
        <f>IF(ISERROR(VLOOKUP(B24,'[7]800m.'!$D$8:$G$986,4,0)),"",(VLOOKUP(B24,'[7]800m.'!$D$8:$G$986,4,0)))</f>
        <v/>
      </c>
      <c r="N24" s="62" t="str">
        <f>IF(ISERROR(VLOOKUP(B24,'[7]80m.'!$D$8:$F$1000,3,0)),"",(VLOOKUP(B24,'[7]80m.'!$D$8:$H$1000,3,0)))</f>
        <v/>
      </c>
      <c r="O24" s="22" t="str">
        <f>IF(ISERROR(VLOOKUP(B24,'[7]80m.'!$D$8:$G$1000,4,0)),"",(VLOOKUP(B24,'[7]80m.'!$D$8:$G$1000,4,0)))</f>
        <v/>
      </c>
      <c r="P24" s="48">
        <f t="shared" si="0"/>
        <v>0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/>
      <c r="B25" s="30"/>
      <c r="C25" s="30"/>
      <c r="D25" s="47" t="str">
        <f>IF(ISERROR(VLOOKUP(B25,'[7]60m.'!$E$8:$F$1000,2,0)),"",(VLOOKUP(B25,'[7]60m.'!$E$8:$H$1000,2,0)))</f>
        <v/>
      </c>
      <c r="E25" s="27" t="str">
        <f>IF(ISERROR(VLOOKUP(B25,'[7]60m.'!$E$8:$G$1000,3,0)),"",(VLOOKUP(B25,'[7]60m.'!$E$8:$G$1000,3,0)))</f>
        <v/>
      </c>
      <c r="F25" s="53" t="str">
        <f>IF(ISERROR(VLOOKUP(B25,[7]Uzun!$F$8:$K$1000,6,0)),"",(VLOOKUP(B25,[7]Uzun!$F$8:$K$1000,6,0)))</f>
        <v/>
      </c>
      <c r="G25" s="22" t="str">
        <f>IF(ISERROR(VLOOKUP(B25,[7]Uzun!$F$8:$L$1000,7,0)),"",(VLOOKUP(B25,[7]Uzun!$F$8:$L$1000,7,0)))</f>
        <v/>
      </c>
      <c r="H25" s="28" t="str">
        <f>IF(ISERROR(VLOOKUP(B25,[7]Gülle!$F$8:$K$1000,6,0)),"",(VLOOKUP(B25,[7]Gülle!$F$8:$K$1000,6,0)))</f>
        <v/>
      </c>
      <c r="I25" s="27" t="str">
        <f>IF(ISERROR(VLOOKUP(B25,[7]Gülle!$F$8:$L$1000,7,0)),"",(VLOOKUP(B25,[7]Gülle!$F$8:$L$1000,7,0)))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IF(ISERROR(VLOOKUP(B25,'[7]800m.'!$D$8:$F$986,3,0)),"",(VLOOKUP(B25,'[7]800m.'!$D$8:$H$986,3,0)))</f>
        <v/>
      </c>
      <c r="M25" s="50" t="str">
        <f>IF(ISERROR(VLOOKUP(B25,'[7]800m.'!$D$8:$G$986,4,0)),"",(VLOOKUP(B25,'[7]800m.'!$D$8:$G$986,4,0)))</f>
        <v/>
      </c>
      <c r="N25" s="62" t="str">
        <f>IF(ISERROR(VLOOKUP(B25,'[7]80m.'!$D$8:$F$1000,3,0)),"",(VLOOKUP(B25,'[7]80m.'!$D$8:$H$1000,3,0)))</f>
        <v/>
      </c>
      <c r="O25" s="22" t="str">
        <f>IF(ISERROR(VLOOKUP(B25,'[7]80m.'!$D$8:$G$1000,4,0)),"",(VLOOKUP(B25,'[7]80m.'!$D$8:$G$1000,4,0)))</f>
        <v/>
      </c>
      <c r="P25" s="48">
        <f t="shared" si="0"/>
        <v>0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/>
      <c r="B26" s="30"/>
      <c r="C26" s="30"/>
      <c r="D26" s="47" t="str">
        <f>IF(ISERROR(VLOOKUP(B26,'[7]60m.'!$E$8:$F$1000,2,0)),"",(VLOOKUP(B26,'[7]60m.'!$E$8:$H$1000,2,0)))</f>
        <v/>
      </c>
      <c r="E26" s="27" t="str">
        <f>IF(ISERROR(VLOOKUP(B26,'[7]60m.'!$E$8:$G$1000,3,0)),"",(VLOOKUP(B26,'[7]60m.'!$E$8:$G$1000,3,0)))</f>
        <v/>
      </c>
      <c r="F26" s="53" t="str">
        <f>IF(ISERROR(VLOOKUP(B26,[7]Uzun!$F$8:$K$1000,6,0)),"",(VLOOKUP(B26,[7]Uzun!$F$8:$K$1000,6,0)))</f>
        <v/>
      </c>
      <c r="G26" s="22" t="str">
        <f>IF(ISERROR(VLOOKUP(B26,[7]Uzun!$F$8:$L$1000,7,0)),"",(VLOOKUP(B26,[7]Uzun!$F$8:$L$1000,7,0)))</f>
        <v/>
      </c>
      <c r="H26" s="28" t="str">
        <f>IF(ISERROR(VLOOKUP(B26,[7]Gülle!$F$8:$K$1000,6,0)),"",(VLOOKUP(B26,[7]Gülle!$F$8:$K$1000,6,0)))</f>
        <v/>
      </c>
      <c r="I26" s="27" t="str">
        <f>IF(ISERROR(VLOOKUP(B26,[7]Gülle!$F$8:$L$1000,7,0)),"",(VLOOKUP(B26,[7]Gülle!$F$8:$L$1000,7,0)))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IF(ISERROR(VLOOKUP(B26,'[7]800m.'!$D$8:$F$986,3,0)),"",(VLOOKUP(B26,'[7]800m.'!$D$8:$H$986,3,0)))</f>
        <v/>
      </c>
      <c r="M26" s="50" t="str">
        <f>IF(ISERROR(VLOOKUP(B26,'[7]800m.'!$D$8:$G$986,4,0)),"",(VLOOKUP(B26,'[7]800m.'!$D$8:$G$986,4,0)))</f>
        <v/>
      </c>
      <c r="N26" s="62" t="str">
        <f>IF(ISERROR(VLOOKUP(B26,'[7]80m.'!$D$8:$F$1000,3,0)),"",(VLOOKUP(B26,'[7]80m.'!$D$8:$H$1000,3,0)))</f>
        <v/>
      </c>
      <c r="O26" s="22" t="str">
        <f>IF(ISERROR(VLOOKUP(B26,'[7]80m.'!$D$8:$G$1000,4,0)),"",(VLOOKUP(B26,'[7]80m.'!$D$8:$G$1000,4,0)))</f>
        <v/>
      </c>
      <c r="P26" s="48">
        <f t="shared" si="0"/>
        <v>0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/>
      <c r="B27" s="30"/>
      <c r="C27" s="30"/>
      <c r="D27" s="47" t="str">
        <f>IF(ISERROR(VLOOKUP(B27,'[7]60m.'!$E$8:$F$1000,2,0)),"",(VLOOKUP(B27,'[7]60m.'!$E$8:$H$1000,2,0)))</f>
        <v/>
      </c>
      <c r="E27" s="27" t="str">
        <f>IF(ISERROR(VLOOKUP(B27,'[7]60m.'!$E$8:$G$1000,3,0)),"",(VLOOKUP(B27,'[7]60m.'!$E$8:$G$1000,3,0)))</f>
        <v/>
      </c>
      <c r="F27" s="53" t="str">
        <f>IF(ISERROR(VLOOKUP(B27,[7]Uzun!$F$8:$K$1000,6,0)),"",(VLOOKUP(B27,[7]Uzun!$F$8:$K$1000,6,0)))</f>
        <v/>
      </c>
      <c r="G27" s="22" t="str">
        <f>IF(ISERROR(VLOOKUP(B27,[7]Uzun!$F$8:$L$1000,7,0)),"",(VLOOKUP(B27,[7]Uzun!$F$8:$L$1000,7,0)))</f>
        <v/>
      </c>
      <c r="H27" s="28" t="str">
        <f>IF(ISERROR(VLOOKUP(B27,[7]Gülle!$F$8:$K$1000,6,0)),"",(VLOOKUP(B27,[7]Gülle!$F$8:$K$1000,6,0)))</f>
        <v/>
      </c>
      <c r="I27" s="27" t="str">
        <f>IF(ISERROR(VLOOKUP(B27,[7]Gülle!$F$8:$L$1000,7,0)),"",(VLOOKUP(B27,[7]Gülle!$F$8:$L$1000,7,0)))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IF(ISERROR(VLOOKUP(B27,'[7]800m.'!$D$8:$F$986,3,0)),"",(VLOOKUP(B27,'[7]800m.'!$D$8:$H$986,3,0)))</f>
        <v/>
      </c>
      <c r="M27" s="50" t="str">
        <f>IF(ISERROR(VLOOKUP(B27,'[7]800m.'!$D$8:$G$986,4,0)),"",(VLOOKUP(B27,'[7]800m.'!$D$8:$G$986,4,0)))</f>
        <v/>
      </c>
      <c r="N27" s="62" t="str">
        <f>IF(ISERROR(VLOOKUP(B27,'[7]80m.'!$D$8:$F$1000,3,0)),"",(VLOOKUP(B27,'[7]80m.'!$D$8:$H$1000,3,0)))</f>
        <v/>
      </c>
      <c r="O27" s="22" t="str">
        <f>IF(ISERROR(VLOOKUP(B27,'[7]80m.'!$D$8:$G$1000,4,0)),"",(VLOOKUP(B27,'[7]80m.'!$D$8:$G$1000,4,0)))</f>
        <v/>
      </c>
      <c r="P27" s="48">
        <f t="shared" si="0"/>
        <v>0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/>
      <c r="B28" s="30"/>
      <c r="C28" s="30"/>
      <c r="D28" s="47" t="str">
        <f>IF(ISERROR(VLOOKUP(B28,'[7]60m.'!$E$8:$F$1000,2,0)),"",(VLOOKUP(B28,'[7]60m.'!$E$8:$H$1000,2,0)))</f>
        <v/>
      </c>
      <c r="E28" s="27" t="str">
        <f>IF(ISERROR(VLOOKUP(B28,'[7]60m.'!$E$8:$G$1000,3,0)),"",(VLOOKUP(B28,'[7]60m.'!$E$8:$G$1000,3,0)))</f>
        <v/>
      </c>
      <c r="F28" s="53" t="str">
        <f>IF(ISERROR(VLOOKUP(B28,[7]Uzun!$F$8:$K$1000,6,0)),"",(VLOOKUP(B28,[7]Uzun!$F$8:$K$1000,6,0)))</f>
        <v/>
      </c>
      <c r="G28" s="22" t="str">
        <f>IF(ISERROR(VLOOKUP(B28,[7]Uzun!$F$8:$L$1000,7,0)),"",(VLOOKUP(B28,[7]Uzun!$F$8:$L$1000,7,0)))</f>
        <v/>
      </c>
      <c r="H28" s="28" t="str">
        <f>IF(ISERROR(VLOOKUP(B28,[7]Gülle!$F$8:$K$1000,6,0)),"",(VLOOKUP(B28,[7]Gülle!$F$8:$K$1000,6,0)))</f>
        <v/>
      </c>
      <c r="I28" s="27" t="str">
        <f>IF(ISERROR(VLOOKUP(B28,[7]Gülle!$F$8:$L$1000,7,0)),"",(VLOOKUP(B28,[7]Gülle!$F$8:$L$1000,7,0)))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IF(ISERROR(VLOOKUP(B28,'[7]800m.'!$D$8:$F$986,3,0)),"",(VLOOKUP(B28,'[7]800m.'!$D$8:$H$986,3,0)))</f>
        <v/>
      </c>
      <c r="M28" s="50" t="str">
        <f>IF(ISERROR(VLOOKUP(B28,'[7]800m.'!$D$8:$G$986,4,0)),"",(VLOOKUP(B28,'[7]800m.'!$D$8:$G$986,4,0)))</f>
        <v/>
      </c>
      <c r="N28" s="62" t="str">
        <f>IF(ISERROR(VLOOKUP(B28,'[7]80m.'!$D$8:$F$1000,3,0)),"",(VLOOKUP(B28,'[7]80m.'!$D$8:$H$1000,3,0)))</f>
        <v/>
      </c>
      <c r="O28" s="22" t="str">
        <f>IF(ISERROR(VLOOKUP(B28,'[7]80m.'!$D$8:$G$1000,4,0)),"",(VLOOKUP(B28,'[7]80m.'!$D$8:$G$1000,4,0)))</f>
        <v/>
      </c>
      <c r="P28" s="48">
        <f t="shared" si="0"/>
        <v>0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/>
      <c r="B29" s="30"/>
      <c r="C29" s="30"/>
      <c r="D29" s="47" t="str">
        <f>IF(ISERROR(VLOOKUP(B29,'[7]60m.'!$E$8:$F$1000,2,0)),"",(VLOOKUP(B29,'[7]60m.'!$E$8:$H$1000,2,0)))</f>
        <v/>
      </c>
      <c r="E29" s="27" t="str">
        <f>IF(ISERROR(VLOOKUP(B29,'[7]60m.'!$E$8:$G$1000,3,0)),"",(VLOOKUP(B29,'[7]60m.'!$E$8:$G$1000,3,0)))</f>
        <v/>
      </c>
      <c r="F29" s="53" t="str">
        <f>IF(ISERROR(VLOOKUP(B29,[7]Uzun!$F$8:$K$1000,6,0)),"",(VLOOKUP(B29,[7]Uzun!$F$8:$K$1000,6,0)))</f>
        <v/>
      </c>
      <c r="G29" s="22" t="str">
        <f>IF(ISERROR(VLOOKUP(B29,[7]Uzun!$F$8:$L$1000,7,0)),"",(VLOOKUP(B29,[7]Uzun!$F$8:$L$1000,7,0)))</f>
        <v/>
      </c>
      <c r="H29" s="28" t="str">
        <f>IF(ISERROR(VLOOKUP(B29,[7]Gülle!$F$8:$K$1000,6,0)),"",(VLOOKUP(B29,[7]Gülle!$F$8:$K$1000,6,0)))</f>
        <v/>
      </c>
      <c r="I29" s="27" t="str">
        <f>IF(ISERROR(VLOOKUP(B29,[7]Gülle!$F$8:$L$1000,7,0)),"",(VLOOKUP(B29,[7]Gülle!$F$8:$L$1000,7,0)))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IF(ISERROR(VLOOKUP(B29,'[7]800m.'!$D$8:$F$986,3,0)),"",(VLOOKUP(B29,'[7]800m.'!$D$8:$H$986,3,0)))</f>
        <v/>
      </c>
      <c r="M29" s="50" t="str">
        <f>IF(ISERROR(VLOOKUP(B29,'[7]800m.'!$D$8:$G$986,4,0)),"",(VLOOKUP(B29,'[7]800m.'!$D$8:$G$986,4,0)))</f>
        <v/>
      </c>
      <c r="N29" s="62" t="str">
        <f>IF(ISERROR(VLOOKUP(B29,'[7]80m.'!$D$8:$F$1000,3,0)),"",(VLOOKUP(B29,'[7]80m.'!$D$8:$H$1000,3,0)))</f>
        <v/>
      </c>
      <c r="O29" s="22" t="str">
        <f>IF(ISERROR(VLOOKUP(B29,'[7]80m.'!$D$8:$G$1000,4,0)),"",(VLOOKUP(B29,'[7]80m.'!$D$8:$G$1000,4,0)))</f>
        <v/>
      </c>
      <c r="P29" s="48">
        <f t="shared" si="0"/>
        <v>0</v>
      </c>
      <c r="Q29" s="45"/>
      <c r="R29" s="45"/>
      <c r="S29" s="45"/>
      <c r="T29" s="45"/>
      <c r="U29" s="45"/>
      <c r="V29" s="45"/>
    </row>
    <row r="30" spans="1:22" ht="31.5" hidden="1" customHeight="1" x14ac:dyDescent="0.2">
      <c r="A30" s="31"/>
      <c r="B30" s="30"/>
      <c r="C30" s="30"/>
      <c r="D30" s="47" t="str">
        <f>IF(ISERROR(VLOOKUP(B30,'[7]60m.'!$E$8:$F$1000,2,0)),"",(VLOOKUP(B30,'[7]60m.'!$E$8:$H$1000,2,0)))</f>
        <v/>
      </c>
      <c r="E30" s="27" t="str">
        <f>IF(ISERROR(VLOOKUP(B30,'[7]60m.'!$E$8:$G$1000,3,0)),"",(VLOOKUP(B30,'[7]60m.'!$E$8:$G$1000,3,0)))</f>
        <v/>
      </c>
      <c r="F30" s="53" t="str">
        <f>IF(ISERROR(VLOOKUP(B30,[7]Uzun!$F$8:$K$1000,6,0)),"",(VLOOKUP(B30,[7]Uzun!$F$8:$K$1000,6,0)))</f>
        <v/>
      </c>
      <c r="G30" s="22" t="str">
        <f>IF(ISERROR(VLOOKUP(B30,[7]Uzun!$F$8:$L$1000,7,0)),"",(VLOOKUP(B30,[7]Uzun!$F$8:$L$1000,7,0)))</f>
        <v/>
      </c>
      <c r="H30" s="28" t="str">
        <f>IF(ISERROR(VLOOKUP(B30,[7]Gülle!$F$8:$K$1000,6,0)),"",(VLOOKUP(B30,[7]Gülle!$F$8:$K$1000,6,0)))</f>
        <v/>
      </c>
      <c r="I30" s="27" t="str">
        <f>IF(ISERROR(VLOOKUP(B30,[7]Gülle!$F$8:$L$1000,7,0)),"",(VLOOKUP(B30,[7]Gülle!$F$8:$L$1000,7,0)))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IF(ISERROR(VLOOKUP(B30,'[7]800m.'!$E$8:$F$986,2,0)),"",(VLOOKUP(B30,'[7]800m.'!$E$8:$H$986,2,0)))</f>
        <v/>
      </c>
      <c r="M30" s="50" t="str">
        <f>IF(ISERROR(VLOOKUP(B30,'[7]800m.'!$E$8:$G$986,3,0)),"",(VLOOKUP(B30,'[7]800m.'!$E$8:$G$986,3,0)))</f>
        <v/>
      </c>
      <c r="N30" s="62" t="str">
        <f>IF(ISERROR(VLOOKUP(B30,'[7]80m.'!$D$8:$F$1000,3,0)),"",(VLOOKUP(B30,'[7]80m.'!$D$8:$H$1000,3,0)))</f>
        <v/>
      </c>
      <c r="O30" s="22" t="str">
        <f>IF(ISERROR(VLOOKUP(B30,'[7]80m.'!$D$8:$G$1000,4,0)),"",(VLOOKUP(B30,'[7]80m.'!$D$8:$G$1000,4,0)))</f>
        <v/>
      </c>
      <c r="P30" s="48">
        <f t="shared" si="0"/>
        <v>0</v>
      </c>
      <c r="Q30" s="45"/>
      <c r="R30" s="45"/>
      <c r="S30" s="45"/>
      <c r="T30" s="45"/>
      <c r="U30" s="45"/>
      <c r="V30" s="45"/>
    </row>
    <row r="31" spans="1:22" ht="12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30" customHeight="1" x14ac:dyDescent="0.2">
      <c r="A32" s="95" t="s">
        <v>78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24" customHeight="1" x14ac:dyDescent="0.2">
      <c r="A33" s="96" t="str">
        <f>'[7]YARIŞMA BİLGİLERİ'!F21</f>
        <v>2008 Doğumlu Kızlar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</row>
    <row r="34" spans="1:20" ht="24" customHeight="1" x14ac:dyDescent="0.2">
      <c r="A34" s="87" t="s">
        <v>0</v>
      </c>
      <c r="B34" s="89" t="s">
        <v>1</v>
      </c>
      <c r="C34" s="87" t="s">
        <v>2</v>
      </c>
      <c r="D34" s="93" t="s">
        <v>14</v>
      </c>
      <c r="E34" s="93"/>
      <c r="F34" s="93" t="s">
        <v>19</v>
      </c>
      <c r="G34" s="93"/>
      <c r="H34" s="91"/>
      <c r="I34" s="92"/>
      <c r="J34" s="91" t="s">
        <v>16</v>
      </c>
      <c r="K34" s="92"/>
      <c r="L34" s="93" t="s">
        <v>7</v>
      </c>
      <c r="M34" s="93"/>
      <c r="N34" s="93" t="s">
        <v>18</v>
      </c>
      <c r="O34" s="93"/>
      <c r="P34" s="90"/>
      <c r="Q34" s="90"/>
      <c r="R34" s="90" t="s">
        <v>31</v>
      </c>
    </row>
    <row r="35" spans="1:20" ht="24" customHeight="1" x14ac:dyDescent="0.2">
      <c r="A35" s="88"/>
      <c r="B35" s="89"/>
      <c r="C35" s="88"/>
      <c r="D35" s="44" t="s">
        <v>10</v>
      </c>
      <c r="E35" s="42" t="s">
        <v>11</v>
      </c>
      <c r="F35" s="44" t="s">
        <v>10</v>
      </c>
      <c r="G35" s="42" t="s">
        <v>11</v>
      </c>
      <c r="H35" s="44" t="s">
        <v>10</v>
      </c>
      <c r="I35" s="42" t="s">
        <v>11</v>
      </c>
      <c r="J35" s="44" t="s">
        <v>10</v>
      </c>
      <c r="K35" s="42" t="s">
        <v>11</v>
      </c>
      <c r="L35" s="44" t="s">
        <v>10</v>
      </c>
      <c r="M35" s="42" t="s">
        <v>11</v>
      </c>
      <c r="N35" s="44" t="s">
        <v>10</v>
      </c>
      <c r="O35" s="42" t="s">
        <v>11</v>
      </c>
      <c r="P35" s="90"/>
      <c r="Q35" s="90"/>
      <c r="R35" s="90"/>
    </row>
    <row r="36" spans="1:20" ht="34.5" customHeight="1" x14ac:dyDescent="0.2">
      <c r="A36" s="31">
        <v>1</v>
      </c>
      <c r="B36" s="30" t="s">
        <v>180</v>
      </c>
      <c r="C36" s="30" t="s">
        <v>25</v>
      </c>
      <c r="D36" s="13" t="str">
        <f>IF(ISERROR(VLOOKUP(B36,'[7]80m.Eng'!$E$8:$F$1000,2,0)),"",(VLOOKUP(B36,'[7]80m.Eng'!$E$8:$H$1000,2,0)))</f>
        <v/>
      </c>
      <c r="E36" s="14" t="str">
        <f>IF(ISERROR(VLOOKUP(B36,'[7]80m.Eng'!$E$8:$G$1000,3,0)),"",(VLOOKUP(B36,'[7]80m.Eng'!$E$8:$G$1000,3,0)))</f>
        <v/>
      </c>
      <c r="F36" s="29" t="str">
        <f>IF(ISERROR(VLOOKUP(B36,[7]Cirit!$E$8:$K$1000,7,0)),"",(VLOOKUP(B36,[7]Cirit!$E$8:$K$1000,7,0)))</f>
        <v/>
      </c>
      <c r="G36" s="22" t="str">
        <f>IF(ISERROR(VLOOKUP(B36,[7]Cirit!$E$8:$L$1000,8,0)),"",(VLOOKUP(B36,[7]Cirit!$E$8:$L$1000,8,0)))</f>
        <v/>
      </c>
      <c r="H36" s="28"/>
      <c r="I36" s="27"/>
      <c r="J36" s="26" t="str">
        <f>IF(ISERROR(VLOOKUP(B36,'[7]1500m.'!$E$8:$F$1000,2,0)),"",(VLOOKUP(B36,'[7]1500m.'!$E$8:$H$1000,2,0)))</f>
        <v/>
      </c>
      <c r="K36" s="22" t="str">
        <f>IF(ISERROR(VLOOKUP(B36,'[7]1500m.'!$E$8:$G$1000,3,0)),"",(VLOOKUP(B36,'[7]1500m.'!$E$8:$G$1000,3,0)))</f>
        <v/>
      </c>
      <c r="L36" s="25">
        <f>IF(ISERROR(VLOOKUP(B36,[7]Yüksek!$E$8:$AG$1000,29,0)),"",(VLOOKUP(B36,[7]Yüksek!$E$8:$AG$1000,29,0)))</f>
        <v>147</v>
      </c>
      <c r="M36" s="24">
        <f>IF(ISERROR(VLOOKUP(B36,[7]Yüksek!$E$8:$AH$1000,30,0)),"",(VLOOKUP(B36,[7]Yüksek!$E$8:$AH$1000,30,0)))</f>
        <v>72</v>
      </c>
      <c r="N36" s="29" t="str">
        <f>IF(ISERROR(VLOOKUP(B36,[7]Disk!$E$8:$K$1000,7,0)),"",(VLOOKUP(B36,[7]Disk!$E$8:$K$1000,7,0)))</f>
        <v/>
      </c>
      <c r="O36" s="22" t="str">
        <f>IF(ISERROR(VLOOKUP(B36,[7]Disk!$E$8:$L$1000,8,0)),"",(VLOOKUP(B36,[7]Disk!$E$8:$L$1000,8,0)))</f>
        <v/>
      </c>
      <c r="P36" s="21">
        <f>IFERROR(VLOOKUP(B36,'14 YAŞ KIZ'!$B$8:$P$30,15,0)," ")</f>
        <v>141</v>
      </c>
      <c r="Q36" s="20">
        <f t="shared" ref="Q36:Q57" si="1">SUM(E36,G36,I36,K36,M36,O36)</f>
        <v>72</v>
      </c>
      <c r="R36" s="19">
        <f t="shared" ref="R36:R57" si="2">SUM(P36,Q36)</f>
        <v>213</v>
      </c>
    </row>
    <row r="37" spans="1:20" ht="34.5" customHeight="1" x14ac:dyDescent="0.2">
      <c r="A37" s="31">
        <v>2</v>
      </c>
      <c r="B37" s="30" t="s">
        <v>171</v>
      </c>
      <c r="C37" s="30" t="s">
        <v>25</v>
      </c>
      <c r="D37" s="47" t="str">
        <f>IF(ISERROR(VLOOKUP(B37,'[7]80m.Eng'!$E$8:$F$1000,2,0)),"",(VLOOKUP(B37,'[7]80m.Eng'!$E$8:$H$1000,2,0)))</f>
        <v/>
      </c>
      <c r="E37" s="27" t="str">
        <f>IF(ISERROR(VLOOKUP(B37,'[7]80m.Eng'!$E$8:$G$1000,3,0)),"",(VLOOKUP(B37,'[7]80m.Eng'!$E$8:$G$1000,3,0)))</f>
        <v/>
      </c>
      <c r="F37" s="29" t="str">
        <f>IF(ISERROR(VLOOKUP(B37,[7]Cirit!$E$8:$K$1000,7,0)),"",(VLOOKUP(B37,[7]Cirit!$E$8:$K$1000,7,0)))</f>
        <v/>
      </c>
      <c r="G37" s="22" t="str">
        <f>IF(ISERROR(VLOOKUP(B37,[7]Cirit!$E$8:$L$1000,8,0)),"",(VLOOKUP(B37,[7]Cirit!$E$8:$L$1000,8,0)))</f>
        <v/>
      </c>
      <c r="H37" s="28"/>
      <c r="I37" s="27"/>
      <c r="J37" s="26" t="str">
        <f>IF(ISERROR(VLOOKUP(B37,'[7]1500m.'!$E$8:$F$1000,2,0)),"",(VLOOKUP(B37,'[7]1500m.'!$E$8:$H$1000,2,0)))</f>
        <v/>
      </c>
      <c r="K37" s="22" t="str">
        <f>IF(ISERROR(VLOOKUP(B37,'[7]1500m.'!$E$8:$G$1000,3,0)),"",(VLOOKUP(B37,'[7]1500m.'!$E$8:$G$1000,3,0)))</f>
        <v/>
      </c>
      <c r="L37" s="25" t="str">
        <f>IF(ISERROR(VLOOKUP(B37,[7]Yüksek!$E$8:$AG$1000,29,0)),"",(VLOOKUP(B37,[7]Yüksek!$E$8:$AG$1000,29,0)))</f>
        <v/>
      </c>
      <c r="M37" s="24" t="str">
        <f>IF(ISERROR(VLOOKUP(B37,[7]Yüksek!$E$8:$AH$1000,30,0)),"",(VLOOKUP(B37,[7]Yüksek!$E$8:$AH$1000,30,0)))</f>
        <v/>
      </c>
      <c r="N37" s="29" t="str">
        <f>IF(ISERROR(VLOOKUP(B37,[7]Disk!$E$8:$K$1000,7,0)),"",(VLOOKUP(B37,[7]Disk!$E$8:$K$1000,7,0)))</f>
        <v/>
      </c>
      <c r="O37" s="22" t="str">
        <f>IF(ISERROR(VLOOKUP(B37,[7]Disk!$E$8:$L$1000,8,0)),"",(VLOOKUP(B37,[7]Disk!$E$8:$L$1000,8,0)))</f>
        <v/>
      </c>
      <c r="P37" s="21">
        <f>IFERROR(VLOOKUP(B37,'14 YAŞ KIZ'!$B$8:$P$30,15,0)," ")</f>
        <v>175</v>
      </c>
      <c r="Q37" s="20">
        <f t="shared" si="1"/>
        <v>0</v>
      </c>
      <c r="R37" s="19">
        <f t="shared" si="2"/>
        <v>175</v>
      </c>
    </row>
    <row r="38" spans="1:20" ht="34.5" hidden="1" customHeight="1" x14ac:dyDescent="0.2">
      <c r="A38" s="31">
        <v>3</v>
      </c>
      <c r="B38" s="30" t="s">
        <v>178</v>
      </c>
      <c r="C38" s="30" t="s">
        <v>43</v>
      </c>
      <c r="D38" s="13" t="str">
        <f>IF(ISERROR(VLOOKUP(B38,'[7]80m.Eng'!$E$8:$F$1000,2,0)),"",(VLOOKUP(B38,'[7]80m.Eng'!$E$8:$H$1000,2,0)))</f>
        <v/>
      </c>
      <c r="E38" s="14" t="str">
        <f>IF(ISERROR(VLOOKUP(B38,'[7]80m.Eng'!$E$8:$G$1000,3,0)),"",(VLOOKUP(B38,'[7]80m.Eng'!$E$8:$G$1000,3,0)))</f>
        <v/>
      </c>
      <c r="F38" s="29" t="str">
        <f>IF(ISERROR(VLOOKUP(B38,[7]Cirit!$E$8:$K$1000,7,0)),"",(VLOOKUP(B38,[7]Cirit!$E$8:$K$1000,7,0)))</f>
        <v/>
      </c>
      <c r="G38" s="22" t="str">
        <f>IF(ISERROR(VLOOKUP(B38,[7]Cirit!$E$8:$L$1000,8,0)),"",(VLOOKUP(B38,[7]Cirit!$E$8:$L$1000,8,0)))</f>
        <v/>
      </c>
      <c r="H38" s="28"/>
      <c r="I38" s="27"/>
      <c r="J38" s="26" t="str">
        <f>IF(ISERROR(VLOOKUP(B38,'[7]1500m.'!$E$8:$F$1000,2,0)),"",(VLOOKUP(B38,'[7]1500m.'!$E$8:$H$1000,2,0)))</f>
        <v/>
      </c>
      <c r="K38" s="22" t="str">
        <f>IF(ISERROR(VLOOKUP(B38,'[7]1500m.'!$E$8:$G$1000,3,0)),"",(VLOOKUP(B38,'[7]1500m.'!$E$8:$G$1000,3,0)))</f>
        <v/>
      </c>
      <c r="L38" s="25" t="str">
        <f>IF(ISERROR(VLOOKUP(B38,[7]Yüksek!$E$8:$AG$1000,29,0)),"",(VLOOKUP(B38,[7]Yüksek!$E$8:$AG$1000,29,0)))</f>
        <v/>
      </c>
      <c r="M38" s="24" t="str">
        <f>IF(ISERROR(VLOOKUP(B38,[7]Yüksek!$E$8:$AH$1000,30,0)),"",(VLOOKUP(B38,[7]Yüksek!$E$8:$AH$1000,30,0)))</f>
        <v/>
      </c>
      <c r="N38" s="29">
        <f>IF(ISERROR(VLOOKUP(B38,[7]Disk!$E$8:$K$1000,7,0)),"",(VLOOKUP(B38,[7]Disk!$E$8:$K$1000,7,0)))</f>
        <v>1375</v>
      </c>
      <c r="O38" s="22">
        <f>IF(ISERROR(VLOOKUP(B38,[7]Disk!$E$8:$L$1000,8,0)),"",(VLOOKUP(B38,[7]Disk!$E$8:$L$1000,8,0)))</f>
        <v>40</v>
      </c>
      <c r="P38" s="21">
        <f>IFERROR(VLOOKUP(B38,'14 YAŞ KIZ'!$B$8:$P$30,15,0)," ")</f>
        <v>127</v>
      </c>
      <c r="Q38" s="20">
        <f t="shared" si="1"/>
        <v>40</v>
      </c>
      <c r="R38" s="19">
        <f t="shared" si="2"/>
        <v>167</v>
      </c>
    </row>
    <row r="39" spans="1:20" ht="34.5" hidden="1" customHeight="1" x14ac:dyDescent="0.2">
      <c r="A39" s="31">
        <v>4</v>
      </c>
      <c r="B39" s="30" t="s">
        <v>170</v>
      </c>
      <c r="C39" s="30" t="s">
        <v>41</v>
      </c>
      <c r="D39" s="13" t="str">
        <f>IF(ISERROR(VLOOKUP(B39,'[7]80m.Eng'!$E$8:$F$1000,2,0)),"",(VLOOKUP(B39,'[7]80m.Eng'!$E$8:$H$1000,2,0)))</f>
        <v/>
      </c>
      <c r="E39" s="14" t="str">
        <f>IF(ISERROR(VLOOKUP(B39,'[7]80m.Eng'!$E$8:$G$1000,3,0)),"",(VLOOKUP(B39,'[7]80m.Eng'!$E$8:$G$1000,3,0)))</f>
        <v/>
      </c>
      <c r="F39" s="29" t="str">
        <f>IF(ISERROR(VLOOKUP(B39,[7]Cirit!$E$8:$K$1000,7,0)),"",(VLOOKUP(B39,[7]Cirit!$E$8:$K$1000,7,0)))</f>
        <v/>
      </c>
      <c r="G39" s="22" t="str">
        <f>IF(ISERROR(VLOOKUP(B39,[7]Cirit!$E$8:$L$1000,8,0)),"",(VLOOKUP(B39,[7]Cirit!$E$8:$L$1000,8,0)))</f>
        <v/>
      </c>
      <c r="H39" s="28"/>
      <c r="I39" s="27"/>
      <c r="J39" s="26" t="str">
        <f>IF(ISERROR(VLOOKUP(B39,'[7]1500m.'!$E$8:$F$1000,2,0)),"",(VLOOKUP(B39,'[7]1500m.'!$E$8:$H$1000,2,0)))</f>
        <v/>
      </c>
      <c r="K39" s="22" t="str">
        <f>IF(ISERROR(VLOOKUP(B39,'[7]1500m.'!$E$8:$G$1000,3,0)),"",(VLOOKUP(B39,'[7]1500m.'!$E$8:$G$1000,3,0)))</f>
        <v/>
      </c>
      <c r="L39" s="25" t="str">
        <f>IF(ISERROR(VLOOKUP(B39,[7]Yüksek!$E$8:$AG$1000,29,0)),"",(VLOOKUP(B39,[7]Yüksek!$E$8:$AG$1000,29,0)))</f>
        <v/>
      </c>
      <c r="M39" s="24" t="str">
        <f>IF(ISERROR(VLOOKUP(B39,[7]Yüksek!$E$8:$AH$1000,30,0)),"",(VLOOKUP(B39,[7]Yüksek!$E$8:$AH$1000,30,0)))</f>
        <v/>
      </c>
      <c r="N39" s="29" t="str">
        <f>IF(ISERROR(VLOOKUP(B39,[7]Disk!$E$8:$K$1000,7,0)),"",(VLOOKUP(B39,[7]Disk!$E$8:$K$1000,7,0)))</f>
        <v/>
      </c>
      <c r="O39" s="22" t="str">
        <f>IF(ISERROR(VLOOKUP(B39,[7]Disk!$E$8:$L$1000,8,0)),"",(VLOOKUP(B39,[7]Disk!$E$8:$L$1000,8,0)))</f>
        <v/>
      </c>
      <c r="P39" s="21">
        <f>IFERROR(VLOOKUP(B39,'14 YAŞ KIZ'!$B$8:$P$30,15,0)," ")</f>
        <v>164</v>
      </c>
      <c r="Q39" s="20">
        <f t="shared" si="1"/>
        <v>0</v>
      </c>
      <c r="R39" s="19">
        <f t="shared" si="2"/>
        <v>164</v>
      </c>
    </row>
    <row r="40" spans="1:20" ht="34.5" hidden="1" customHeight="1" x14ac:dyDescent="0.2">
      <c r="A40" s="31">
        <v>5</v>
      </c>
      <c r="B40" s="30" t="s">
        <v>173</v>
      </c>
      <c r="C40" s="30" t="s">
        <v>43</v>
      </c>
      <c r="D40" s="47" t="str">
        <f>IF(ISERROR(VLOOKUP(B40,'[7]80m.Eng'!$E$8:$F$1000,2,0)),"",(VLOOKUP(B40,'[7]80m.Eng'!$E$8:$H$1000,2,0)))</f>
        <v/>
      </c>
      <c r="E40" s="27" t="str">
        <f>IF(ISERROR(VLOOKUP(B40,'[7]80m.Eng'!$E$8:$G$1000,3,0)),"",(VLOOKUP(B40,'[7]80m.Eng'!$E$8:$G$1000,3,0)))</f>
        <v/>
      </c>
      <c r="F40" s="29" t="str">
        <f>IF(ISERROR(VLOOKUP(B40,[7]Cirit!$E$8:$K$1000,7,0)),"",(VLOOKUP(B40,[7]Cirit!$E$8:$K$1000,7,0)))</f>
        <v/>
      </c>
      <c r="G40" s="22" t="str">
        <f>IF(ISERROR(VLOOKUP(B40,[7]Cirit!$E$8:$L$1000,8,0)),"",(VLOOKUP(B40,[7]Cirit!$E$8:$L$1000,8,0)))</f>
        <v/>
      </c>
      <c r="H40" s="28"/>
      <c r="I40" s="27"/>
      <c r="J40" s="26" t="str">
        <f>IF(ISERROR(VLOOKUP(B40,'[7]1500m.'!$E$8:$F$1000,2,0)),"",(VLOOKUP(B40,'[7]1500m.'!$E$8:$H$1000,2,0)))</f>
        <v/>
      </c>
      <c r="K40" s="22" t="str">
        <f>IF(ISERROR(VLOOKUP(B40,'[7]1500m.'!$E$8:$G$1000,3,0)),"",(VLOOKUP(B40,'[7]1500m.'!$E$8:$G$1000,3,0)))</f>
        <v/>
      </c>
      <c r="L40" s="25" t="str">
        <f>IF(ISERROR(VLOOKUP(B40,[7]Yüksek!$E$8:$AG$1000,29,0)),"",(VLOOKUP(B40,[7]Yüksek!$E$8:$AG$1000,29,0)))</f>
        <v/>
      </c>
      <c r="M40" s="24" t="str">
        <f>IF(ISERROR(VLOOKUP(B40,[7]Yüksek!$E$8:$AH$1000,30,0)),"",(VLOOKUP(B40,[7]Yüksek!$E$8:$AH$1000,30,0)))</f>
        <v/>
      </c>
      <c r="N40" s="29" t="str">
        <f>IF(ISERROR(VLOOKUP(B40,[7]Disk!$E$8:$K$1000,7,0)),"",(VLOOKUP(B40,[7]Disk!$E$8:$K$1000,7,0)))</f>
        <v/>
      </c>
      <c r="O40" s="22" t="str">
        <f>IF(ISERROR(VLOOKUP(B40,[7]Disk!$E$8:$L$1000,8,0)),"",(VLOOKUP(B40,[7]Disk!$E$8:$L$1000,8,0)))</f>
        <v/>
      </c>
      <c r="P40" s="21">
        <f>IFERROR(VLOOKUP(B40,'14 YAŞ KIZ'!$B$8:$P$30,15,0)," ")</f>
        <v>160</v>
      </c>
      <c r="Q40" s="20">
        <f t="shared" si="1"/>
        <v>0</v>
      </c>
      <c r="R40" s="19">
        <f t="shared" si="2"/>
        <v>160</v>
      </c>
    </row>
    <row r="41" spans="1:20" ht="34.5" hidden="1" customHeight="1" x14ac:dyDescent="0.2">
      <c r="A41" s="31">
        <v>6</v>
      </c>
      <c r="B41" s="30" t="s">
        <v>177</v>
      </c>
      <c r="C41" s="30" t="s">
        <v>43</v>
      </c>
      <c r="D41" s="13" t="str">
        <f>IF(ISERROR(VLOOKUP(B41,'[7]80m.Eng'!$E$8:$F$1000,2,0)),"",(VLOOKUP(B41,'[7]80m.Eng'!$E$8:$H$1000,2,0)))</f>
        <v/>
      </c>
      <c r="E41" s="14" t="str">
        <f>IF(ISERROR(VLOOKUP(B41,'[7]80m.Eng'!$E$8:$G$1000,3,0)),"",(VLOOKUP(B41,'[7]80m.Eng'!$E$8:$G$1000,3,0)))</f>
        <v/>
      </c>
      <c r="F41" s="29" t="str">
        <f>IF(ISERROR(VLOOKUP(B41,[7]Cirit!$E$8:$K$1000,7,0)),"",(VLOOKUP(B41,[7]Cirit!$E$8:$K$1000,7,0)))</f>
        <v/>
      </c>
      <c r="G41" s="22" t="str">
        <f>IF(ISERROR(VLOOKUP(B41,[7]Cirit!$E$8:$L$1000,8,0)),"",(VLOOKUP(B41,[7]Cirit!$E$8:$L$1000,8,0)))</f>
        <v/>
      </c>
      <c r="H41" s="28"/>
      <c r="I41" s="27"/>
      <c r="J41" s="26" t="str">
        <f>IF(ISERROR(VLOOKUP(B41,'[7]1500m.'!$E$8:$F$1000,2,0)),"",(VLOOKUP(B41,'[7]1500m.'!$E$8:$H$1000,2,0)))</f>
        <v/>
      </c>
      <c r="K41" s="22" t="str">
        <f>IF(ISERROR(VLOOKUP(B41,'[7]1500m.'!$E$8:$G$1000,3,0)),"",(VLOOKUP(B41,'[7]1500m.'!$E$8:$G$1000,3,0)))</f>
        <v/>
      </c>
      <c r="L41" s="25" t="str">
        <f>IF(ISERROR(VLOOKUP(B41,[7]Yüksek!$E$8:$AG$1000,29,0)),"",(VLOOKUP(B41,[7]Yüksek!$E$8:$AG$1000,29,0)))</f>
        <v/>
      </c>
      <c r="M41" s="24" t="str">
        <f>IF(ISERROR(VLOOKUP(B41,[7]Yüksek!$E$8:$AH$1000,30,0)),"",(VLOOKUP(B41,[7]Yüksek!$E$8:$AH$1000,30,0)))</f>
        <v/>
      </c>
      <c r="N41" s="29">
        <f>IF(ISERROR(VLOOKUP(B41,[7]Disk!$E$8:$K$1000,7,0)),"",(VLOOKUP(B41,[7]Disk!$E$8:$K$1000,7,0)))</f>
        <v>1397</v>
      </c>
      <c r="O41" s="22">
        <f>IF(ISERROR(VLOOKUP(B41,[7]Disk!$E$8:$L$1000,8,0)),"",(VLOOKUP(B41,[7]Disk!$E$8:$L$1000,8,0)))</f>
        <v>40</v>
      </c>
      <c r="P41" s="21">
        <f>IFERROR(VLOOKUP(B41,'14 YAŞ KIZ'!$B$8:$P$30,15,0)," ")</f>
        <v>118</v>
      </c>
      <c r="Q41" s="20">
        <f t="shared" si="1"/>
        <v>40</v>
      </c>
      <c r="R41" s="19">
        <f t="shared" si="2"/>
        <v>158</v>
      </c>
    </row>
    <row r="42" spans="1:20" ht="34.5" hidden="1" customHeight="1" x14ac:dyDescent="0.2">
      <c r="A42" s="31">
        <v>7</v>
      </c>
      <c r="B42" s="30" t="s">
        <v>175</v>
      </c>
      <c r="C42" s="30" t="s">
        <v>48</v>
      </c>
      <c r="D42" s="13" t="str">
        <f>IF(ISERROR(VLOOKUP(B42,'[7]80m.Eng'!$E$8:$F$1000,2,0)),"",(VLOOKUP(B42,'[7]80m.Eng'!$E$8:$H$1000,2,0)))</f>
        <v/>
      </c>
      <c r="E42" s="14" t="str">
        <f>IF(ISERROR(VLOOKUP(B42,'[7]80m.Eng'!$E$8:$G$1000,3,0)),"",(VLOOKUP(B42,'[7]80m.Eng'!$E$8:$G$1000,3,0)))</f>
        <v/>
      </c>
      <c r="F42" s="29" t="str">
        <f>IF(ISERROR(VLOOKUP(B42,[7]Cirit!$E$8:$K$1000,7,0)),"",(VLOOKUP(B42,[7]Cirit!$E$8:$K$1000,7,0)))</f>
        <v/>
      </c>
      <c r="G42" s="22" t="str">
        <f>IF(ISERROR(VLOOKUP(B42,[7]Cirit!$E$8:$L$1000,8,0)),"",(VLOOKUP(B42,[7]Cirit!$E$8:$L$1000,8,0)))</f>
        <v/>
      </c>
      <c r="H42" s="28"/>
      <c r="I42" s="27"/>
      <c r="J42" s="26" t="str">
        <f>IF(ISERROR(VLOOKUP(B42,'[7]1500m.'!$E$8:$F$1000,2,0)),"",(VLOOKUP(B42,'[7]1500m.'!$E$8:$H$1000,2,0)))</f>
        <v/>
      </c>
      <c r="K42" s="22" t="str">
        <f>IF(ISERROR(VLOOKUP(B42,'[7]1500m.'!$E$8:$G$1000,3,0)),"",(VLOOKUP(B42,'[7]1500m.'!$E$8:$G$1000,3,0)))</f>
        <v/>
      </c>
      <c r="L42" s="25" t="str">
        <f>IF(ISERROR(VLOOKUP(B42,[7]Yüksek!$E$8:$AG$1000,29,0)),"",(VLOOKUP(B42,[7]Yüksek!$E$8:$AG$1000,29,0)))</f>
        <v/>
      </c>
      <c r="M42" s="24" t="str">
        <f>IF(ISERROR(VLOOKUP(B42,[7]Yüksek!$E$8:$AH$1000,30,0)),"",(VLOOKUP(B42,[7]Yüksek!$E$8:$AH$1000,30,0)))</f>
        <v/>
      </c>
      <c r="N42" s="29" t="str">
        <f>IF(ISERROR(VLOOKUP(B42,[7]Disk!$E$8:$K$1000,7,0)),"",(VLOOKUP(B42,[7]Disk!$E$8:$K$1000,7,0)))</f>
        <v/>
      </c>
      <c r="O42" s="22" t="str">
        <f>IF(ISERROR(VLOOKUP(B42,[7]Disk!$E$8:$L$1000,8,0)),"",(VLOOKUP(B42,[7]Disk!$E$8:$L$1000,8,0)))</f>
        <v/>
      </c>
      <c r="P42" s="21">
        <f>IFERROR(VLOOKUP(B42,'14 YAŞ KIZ'!$B$8:$P$30,15,0)," ")</f>
        <v>143</v>
      </c>
      <c r="Q42" s="20">
        <f t="shared" si="1"/>
        <v>0</v>
      </c>
      <c r="R42" s="19">
        <f t="shared" si="2"/>
        <v>143</v>
      </c>
    </row>
    <row r="43" spans="1:20" ht="34.5" hidden="1" customHeight="1" x14ac:dyDescent="0.2">
      <c r="A43" s="31">
        <v>8</v>
      </c>
      <c r="B43" s="30" t="s">
        <v>174</v>
      </c>
      <c r="C43" s="30" t="s">
        <v>52</v>
      </c>
      <c r="D43" s="13" t="str">
        <f>IF(ISERROR(VLOOKUP(B43,'[7]80m.Eng'!$E$8:$F$1000,2,0)),"",(VLOOKUP(B43,'[7]80m.Eng'!$E$8:$H$1000,2,0)))</f>
        <v/>
      </c>
      <c r="E43" s="14" t="str">
        <f>IF(ISERROR(VLOOKUP(B43,'[7]80m.Eng'!$E$8:$G$1000,3,0)),"",(VLOOKUP(B43,'[7]80m.Eng'!$E$8:$G$1000,3,0)))</f>
        <v/>
      </c>
      <c r="F43" s="29" t="str">
        <f>IF(ISERROR(VLOOKUP(B43,[7]Cirit!$E$8:$K$1000,7,0)),"",(VLOOKUP(B43,[7]Cirit!$E$8:$K$1000,7,0)))</f>
        <v/>
      </c>
      <c r="G43" s="22" t="str">
        <f>IF(ISERROR(VLOOKUP(B43,[7]Cirit!$E$8:$L$1000,8,0)),"",(VLOOKUP(B43,[7]Cirit!$E$8:$L$1000,8,0)))</f>
        <v/>
      </c>
      <c r="H43" s="28"/>
      <c r="I43" s="27"/>
      <c r="J43" s="26" t="str">
        <f>IF(ISERROR(VLOOKUP(B43,'[7]1500m.'!$E$8:$F$1000,2,0)),"",(VLOOKUP(B43,'[7]1500m.'!$E$8:$H$1000,2,0)))</f>
        <v/>
      </c>
      <c r="K43" s="22" t="str">
        <f>IF(ISERROR(VLOOKUP(B43,'[7]1500m.'!$E$8:$G$1000,3,0)),"",(VLOOKUP(B43,'[7]1500m.'!$E$8:$G$1000,3,0)))</f>
        <v/>
      </c>
      <c r="L43" s="25" t="str">
        <f>IF(ISERROR(VLOOKUP(B43,[7]Yüksek!$E$8:$AG$1000,29,0)),"",(VLOOKUP(B43,[7]Yüksek!$E$8:$AG$1000,29,0)))</f>
        <v/>
      </c>
      <c r="M43" s="24" t="str">
        <f>IF(ISERROR(VLOOKUP(B43,[7]Yüksek!$E$8:$AH$1000,30,0)),"",(VLOOKUP(B43,[7]Yüksek!$E$8:$AH$1000,30,0)))</f>
        <v/>
      </c>
      <c r="N43" s="29" t="str">
        <f>IF(ISERROR(VLOOKUP(B43,[7]Disk!$E$8:$K$1000,7,0)),"",(VLOOKUP(B43,[7]Disk!$E$8:$K$1000,7,0)))</f>
        <v/>
      </c>
      <c r="O43" s="22" t="str">
        <f>IF(ISERROR(VLOOKUP(B43,[7]Disk!$E$8:$L$1000,8,0)),"",(VLOOKUP(B43,[7]Disk!$E$8:$L$1000,8,0)))</f>
        <v/>
      </c>
      <c r="P43" s="21">
        <f>IFERROR(VLOOKUP(B43,'14 YAŞ KIZ'!$B$8:$P$30,15,0)," ")</f>
        <v>133</v>
      </c>
      <c r="Q43" s="20">
        <f t="shared" si="1"/>
        <v>0</v>
      </c>
      <c r="R43" s="19">
        <f t="shared" si="2"/>
        <v>133</v>
      </c>
    </row>
    <row r="44" spans="1:20" ht="34.5" hidden="1" customHeight="1" x14ac:dyDescent="0.2">
      <c r="A44" s="31">
        <v>9</v>
      </c>
      <c r="B44" s="30" t="s">
        <v>172</v>
      </c>
      <c r="C44" s="30" t="s">
        <v>41</v>
      </c>
      <c r="D44" s="13" t="str">
        <f>IF(ISERROR(VLOOKUP(B44,'[7]80m.Eng'!$E$8:$F$1000,2,0)),"",(VLOOKUP(B44,'[7]80m.Eng'!$E$8:$H$1000,2,0)))</f>
        <v/>
      </c>
      <c r="E44" s="14" t="str">
        <f>IF(ISERROR(VLOOKUP(B44,'[7]80m.Eng'!$E$8:$G$1000,3,0)),"",(VLOOKUP(B44,'[7]80m.Eng'!$E$8:$G$1000,3,0)))</f>
        <v/>
      </c>
      <c r="F44" s="29" t="str">
        <f>IF(ISERROR(VLOOKUP(B44,[7]Cirit!$E$8:$K$1000,7,0)),"",(VLOOKUP(B44,[7]Cirit!$E$8:$K$1000,7,0)))</f>
        <v/>
      </c>
      <c r="G44" s="22" t="str">
        <f>IF(ISERROR(VLOOKUP(B44,[7]Cirit!$E$8:$L$1000,8,0)),"",(VLOOKUP(B44,[7]Cirit!$E$8:$L$1000,8,0)))</f>
        <v/>
      </c>
      <c r="H44" s="28"/>
      <c r="I44" s="27"/>
      <c r="J44" s="26" t="str">
        <f>IF(ISERROR(VLOOKUP(B44,'[7]1500m.'!$E$8:$F$1000,2,0)),"",(VLOOKUP(B44,'[7]1500m.'!$E$8:$H$1000,2,0)))</f>
        <v/>
      </c>
      <c r="K44" s="22" t="str">
        <f>IF(ISERROR(VLOOKUP(B44,'[7]1500m.'!$E$8:$G$1000,3,0)),"",(VLOOKUP(B44,'[7]1500m.'!$E$8:$G$1000,3,0)))</f>
        <v/>
      </c>
      <c r="L44" s="25" t="str">
        <f>IF(ISERROR(VLOOKUP(B44,[7]Yüksek!$E$8:$AG$1000,29,0)),"",(VLOOKUP(B44,[7]Yüksek!$E$8:$AG$1000,29,0)))</f>
        <v/>
      </c>
      <c r="M44" s="24" t="str">
        <f>IF(ISERROR(VLOOKUP(B44,[7]Yüksek!$E$8:$AH$1000,30,0)),"",(VLOOKUP(B44,[7]Yüksek!$E$8:$AH$1000,30,0)))</f>
        <v/>
      </c>
      <c r="N44" s="29" t="str">
        <f>IF(ISERROR(VLOOKUP(B44,[7]Disk!$E$8:$K$1000,7,0)),"",(VLOOKUP(B44,[7]Disk!$E$8:$K$1000,7,0)))</f>
        <v/>
      </c>
      <c r="O44" s="22" t="str">
        <f>IF(ISERROR(VLOOKUP(B44,[7]Disk!$E$8:$L$1000,8,0)),"",(VLOOKUP(B44,[7]Disk!$E$8:$L$1000,8,0)))</f>
        <v/>
      </c>
      <c r="P44" s="21">
        <f>IFERROR(VLOOKUP(B44,'14 YAŞ KIZ'!$B$8:$P$30,15,0)," ")</f>
        <v>127</v>
      </c>
      <c r="Q44" s="20">
        <f t="shared" si="1"/>
        <v>0</v>
      </c>
      <c r="R44" s="19">
        <f t="shared" si="2"/>
        <v>127</v>
      </c>
    </row>
    <row r="45" spans="1:20" ht="34.5" hidden="1" customHeight="1" x14ac:dyDescent="0.2">
      <c r="A45" s="31">
        <v>10</v>
      </c>
      <c r="B45" s="30" t="s">
        <v>179</v>
      </c>
      <c r="C45" s="30" t="s">
        <v>43</v>
      </c>
      <c r="D45" s="13" t="str">
        <f>IF(ISERROR(VLOOKUP(B45,'[7]80m.Eng'!$E$8:$F$1000,2,0)),"",(VLOOKUP(B45,'[7]80m.Eng'!$E$8:$H$1000,2,0)))</f>
        <v/>
      </c>
      <c r="E45" s="14" t="str">
        <f>IF(ISERROR(VLOOKUP(B45,'[7]80m.Eng'!$E$8:$G$1000,3,0)),"",(VLOOKUP(B45,'[7]80m.Eng'!$E$8:$G$1000,3,0)))</f>
        <v/>
      </c>
      <c r="F45" s="29">
        <f>IF(ISERROR(VLOOKUP(B45,[7]Cirit!$E$8:$K$1000,7,0)),"",(VLOOKUP(B45,[7]Cirit!$E$8:$K$1000,7,0)))</f>
        <v>1805</v>
      </c>
      <c r="G45" s="22">
        <f>IF(ISERROR(VLOOKUP(B45,[7]Cirit!$E$8:$L$1000,8,0)),"",(VLOOKUP(B45,[7]Cirit!$E$8:$L$1000,8,0)))</f>
        <v>49</v>
      </c>
      <c r="H45" s="28"/>
      <c r="I45" s="27"/>
      <c r="J45" s="26" t="str">
        <f>IF(ISERROR(VLOOKUP(B45,'[7]1500m.'!$E$8:$F$1000,2,0)),"",(VLOOKUP(B45,'[7]1500m.'!$E$8:$H$1000,2,0)))</f>
        <v/>
      </c>
      <c r="K45" s="22" t="str">
        <f>IF(ISERROR(VLOOKUP(B45,'[7]1500m.'!$E$8:$G$1000,3,0)),"",(VLOOKUP(B45,'[7]1500m.'!$E$8:$G$1000,3,0)))</f>
        <v/>
      </c>
      <c r="L45" s="25" t="str">
        <f>IF(ISERROR(VLOOKUP(B45,[7]Yüksek!$E$8:$AG$1000,29,0)),"",(VLOOKUP(B45,[7]Yüksek!$E$8:$AG$1000,29,0)))</f>
        <v/>
      </c>
      <c r="M45" s="24" t="str">
        <f>IF(ISERROR(VLOOKUP(B45,[7]Yüksek!$E$8:$AH$1000,30,0)),"",(VLOOKUP(B45,[7]Yüksek!$E$8:$AH$1000,30,0)))</f>
        <v/>
      </c>
      <c r="N45" s="29" t="str">
        <f>IF(ISERROR(VLOOKUP(B45,[7]Disk!$E$8:$K$1000,7,0)),"",(VLOOKUP(B45,[7]Disk!$E$8:$K$1000,7,0)))</f>
        <v/>
      </c>
      <c r="O45" s="22" t="str">
        <f>IF(ISERROR(VLOOKUP(B45,[7]Disk!$E$8:$L$1000,8,0)),"",(VLOOKUP(B45,[7]Disk!$E$8:$L$1000,8,0)))</f>
        <v/>
      </c>
      <c r="P45" s="21">
        <f>IFERROR(VLOOKUP(B45,'14 YAŞ KIZ'!$B$8:$P$30,15,0)," ")</f>
        <v>70</v>
      </c>
      <c r="Q45" s="20">
        <f t="shared" si="1"/>
        <v>49</v>
      </c>
      <c r="R45" s="19">
        <f t="shared" si="2"/>
        <v>119</v>
      </c>
    </row>
    <row r="46" spans="1:20" ht="34.5" hidden="1" customHeight="1" x14ac:dyDescent="0.2">
      <c r="A46" s="31">
        <v>11</v>
      </c>
      <c r="B46" s="30" t="s">
        <v>169</v>
      </c>
      <c r="C46" s="30" t="s">
        <v>52</v>
      </c>
      <c r="D46" s="13" t="str">
        <f>IF(ISERROR(VLOOKUP(B46,'[7]80m.Eng'!$E$8:$F$1000,2,0)),"",(VLOOKUP(B46,'[7]80m.Eng'!$E$8:$H$1000,2,0)))</f>
        <v/>
      </c>
      <c r="E46" s="14" t="str">
        <f>IF(ISERROR(VLOOKUP(B46,'[7]80m.Eng'!$E$8:$G$1000,3,0)),"",(VLOOKUP(B46,'[7]80m.Eng'!$E$8:$G$1000,3,0)))</f>
        <v/>
      </c>
      <c r="F46" s="29" t="str">
        <f>IF(ISERROR(VLOOKUP(B46,[7]Cirit!$E$8:$K$1000,7,0)),"",(VLOOKUP(B46,[7]Cirit!$E$8:$K$1000,7,0)))</f>
        <v/>
      </c>
      <c r="G46" s="22" t="str">
        <f>IF(ISERROR(VLOOKUP(B46,[7]Cirit!$E$8:$L$1000,8,0)),"",(VLOOKUP(B46,[7]Cirit!$E$8:$L$1000,8,0)))</f>
        <v/>
      </c>
      <c r="H46" s="28"/>
      <c r="I46" s="27"/>
      <c r="J46" s="26" t="str">
        <f>IF(ISERROR(VLOOKUP(B46,'[7]1500m.'!$E$8:$F$1000,2,0)),"",(VLOOKUP(B46,'[7]1500m.'!$E$8:$H$1000,2,0)))</f>
        <v/>
      </c>
      <c r="K46" s="22" t="str">
        <f>IF(ISERROR(VLOOKUP(B46,'[7]1500m.'!$E$8:$G$1000,3,0)),"",(VLOOKUP(B46,'[7]1500m.'!$E$8:$G$1000,3,0)))</f>
        <v/>
      </c>
      <c r="L46" s="25" t="str">
        <f>IF(ISERROR(VLOOKUP(B46,[7]Yüksek!$E$8:$AG$1000,29,0)),"",(VLOOKUP(B46,[7]Yüksek!$E$8:$AG$1000,29,0)))</f>
        <v/>
      </c>
      <c r="M46" s="24" t="str">
        <f>IF(ISERROR(VLOOKUP(B46,[7]Yüksek!$E$8:$AH$1000,30,0)),"",(VLOOKUP(B46,[7]Yüksek!$E$8:$AH$1000,30,0)))</f>
        <v/>
      </c>
      <c r="N46" s="29" t="str">
        <f>IF(ISERROR(VLOOKUP(B46,[7]Disk!$E$8:$K$1000,7,0)),"",(VLOOKUP(B46,[7]Disk!$E$8:$K$1000,7,0)))</f>
        <v/>
      </c>
      <c r="O46" s="22" t="str">
        <f>IF(ISERROR(VLOOKUP(B46,[7]Disk!$E$8:$L$1000,8,0)),"",(VLOOKUP(B46,[7]Disk!$E$8:$L$1000,8,0)))</f>
        <v/>
      </c>
      <c r="P46" s="21">
        <f>IFERROR(VLOOKUP(B46,'14 YAŞ KIZ'!$B$8:$P$30,15,0)," ")</f>
        <v>112</v>
      </c>
      <c r="Q46" s="20">
        <f t="shared" si="1"/>
        <v>0</v>
      </c>
      <c r="R46" s="19">
        <f t="shared" si="2"/>
        <v>112</v>
      </c>
    </row>
    <row r="47" spans="1:20" ht="34.5" hidden="1" customHeight="1" x14ac:dyDescent="0.2">
      <c r="A47" s="31">
        <v>12</v>
      </c>
      <c r="B47" s="30" t="s">
        <v>176</v>
      </c>
      <c r="C47" s="30" t="s">
        <v>41</v>
      </c>
      <c r="D47" s="47" t="str">
        <f>IF(ISERROR(VLOOKUP(B47,'[7]80m.Eng'!$E$8:$F$1000,2,0)),"",(VLOOKUP(B47,'[7]80m.Eng'!$E$8:$H$1000,2,0)))</f>
        <v/>
      </c>
      <c r="E47" s="27" t="str">
        <f>IF(ISERROR(VLOOKUP(B47,'[7]80m.Eng'!$E$8:$G$1000,3,0)),"",(VLOOKUP(B47,'[7]80m.Eng'!$E$8:$G$1000,3,0)))</f>
        <v/>
      </c>
      <c r="F47" s="29" t="str">
        <f>IF(ISERROR(VLOOKUP(B47,[7]Cirit!$E$8:$K$1000,7,0)),"",(VLOOKUP(B47,[7]Cirit!$E$8:$K$1000,7,0)))</f>
        <v/>
      </c>
      <c r="G47" s="22" t="str">
        <f>IF(ISERROR(VLOOKUP(B47,[7]Cirit!$E$8:$L$1000,8,0)),"",(VLOOKUP(B47,[7]Cirit!$E$8:$L$1000,8,0)))</f>
        <v/>
      </c>
      <c r="H47" s="28"/>
      <c r="I47" s="27"/>
      <c r="J47" s="26" t="str">
        <f>IF(ISERROR(VLOOKUP(B47,'[7]1500m.'!$E$8:$F$1000,2,0)),"",(VLOOKUP(B47,'[7]1500m.'!$E$8:$H$1000,2,0)))</f>
        <v/>
      </c>
      <c r="K47" s="22" t="str">
        <f>IF(ISERROR(VLOOKUP(B47,'[7]1500m.'!$E$8:$G$1000,3,0)),"",(VLOOKUP(B47,'[7]1500m.'!$E$8:$G$1000,3,0)))</f>
        <v/>
      </c>
      <c r="L47" s="25" t="str">
        <f>IF(ISERROR(VLOOKUP(B47,[7]Yüksek!$E$8:$AG$1000,29,0)),"",(VLOOKUP(B47,[7]Yüksek!$E$8:$AG$1000,29,0)))</f>
        <v/>
      </c>
      <c r="M47" s="24" t="str">
        <f>IF(ISERROR(VLOOKUP(B47,[7]Yüksek!$E$8:$AH$1000,30,0)),"",(VLOOKUP(B47,[7]Yüksek!$E$8:$AH$1000,30,0)))</f>
        <v/>
      </c>
      <c r="N47" s="29" t="str">
        <f>IF(ISERROR(VLOOKUP(B47,[7]Disk!$E$8:$K$1000,7,0)),"",(VLOOKUP(B47,[7]Disk!$E$8:$K$1000,7,0)))</f>
        <v/>
      </c>
      <c r="O47" s="22" t="str">
        <f>IF(ISERROR(VLOOKUP(B47,[7]Disk!$E$8:$L$1000,8,0)),"",(VLOOKUP(B47,[7]Disk!$E$8:$L$1000,8,0)))</f>
        <v/>
      </c>
      <c r="P47" s="21">
        <f>IFERROR(VLOOKUP(B47,'14 YAŞ KIZ'!$B$8:$P$30,15,0)," ")</f>
        <v>89</v>
      </c>
      <c r="Q47" s="20">
        <f t="shared" si="1"/>
        <v>0</v>
      </c>
      <c r="R47" s="19">
        <f t="shared" si="2"/>
        <v>89</v>
      </c>
    </row>
    <row r="48" spans="1:20" ht="34.5" customHeight="1" x14ac:dyDescent="0.2">
      <c r="A48" s="31"/>
      <c r="B48" s="30"/>
      <c r="C48" s="30"/>
      <c r="D48" s="47" t="str">
        <f>IF(ISERROR(VLOOKUP(B48,'[7]80m.Eng'!$E$8:$F$1000,2,0)),"",(VLOOKUP(B48,'[7]80m.Eng'!$E$8:$H$1000,2,0)))</f>
        <v/>
      </c>
      <c r="E48" s="27" t="str">
        <f>IF(ISERROR(VLOOKUP(B48,'[7]80m.Eng'!$E$8:$G$1000,3,0)),"",(VLOOKUP(B48,'[7]80m.Eng'!$E$8:$G$1000,3,0)))</f>
        <v/>
      </c>
      <c r="F48" s="29" t="str">
        <f>IF(ISERROR(VLOOKUP(B48,[7]Cirit!$F$8:$K$1000,6,0)),"",(VLOOKUP(B48,[7]Cirit!$F$8:$K$1000,6,0)))</f>
        <v/>
      </c>
      <c r="G48" s="22" t="str">
        <f>IF(ISERROR(VLOOKUP(B48,[7]Cirit!$F$8:$L$1000,7,0)),"",(VLOOKUP(B48,[7]Cirit!$F$8:$L$1000,7,0)))</f>
        <v/>
      </c>
      <c r="H48" s="28"/>
      <c r="I48" s="27"/>
      <c r="J48" s="26" t="str">
        <f>IF(ISERROR(VLOOKUP(B48,'[7]1500m.'!$E$8:$F$1000,2,0)),"",(VLOOKUP(B48,'[7]1500m.'!$E$8:$H$1000,2,0)))</f>
        <v/>
      </c>
      <c r="K48" s="22" t="str">
        <f>IF(ISERROR(VLOOKUP(B48,'[7]1500m.'!$E$8:$G$1000,3,0)),"",(VLOOKUP(B48,'[7]1500m.'!$E$8:$G$1000,3,0)))</f>
        <v/>
      </c>
      <c r="L48" s="25" t="str">
        <f>IF(ISERROR(VLOOKUP(B48,[7]Yüksek!$F$8:$AG$1000,28,0)),"",(VLOOKUP(B48,[7]Yüksek!$F$8:$AG$1000,28,0)))</f>
        <v/>
      </c>
      <c r="M48" s="24" t="str">
        <f>IF(ISERROR(VLOOKUP(B48,[7]Yüksek!$F$8:$AH$1000,29,0)),"",(VLOOKUP(B48,[7]Yüksek!$F$8:$AH$1000,29,0)))</f>
        <v/>
      </c>
      <c r="N48" s="29" t="str">
        <f>IF(ISERROR(VLOOKUP(B20,[7]Disk!$F$8:$K$1000,6,0)),"",(VLOOKUP(B20,[7]Disk!$F$8:$K$1000,6,0)))</f>
        <v/>
      </c>
      <c r="O48" s="22" t="str">
        <f>IF(ISERROR(VLOOKUP(B20,[7]Disk!$F$8:$L$1000,7,0)),"",(VLOOKUP(B20,[7]Disk!$F$8:$L$1000,7,0)))</f>
        <v/>
      </c>
      <c r="P48" s="21" t="str">
        <f>IFERROR(VLOOKUP(B48,'14 YAŞ KIZ'!$B$8:$P$30,15,0)," ")</f>
        <v xml:space="preserve"> </v>
      </c>
      <c r="Q48" s="20">
        <f t="shared" si="1"/>
        <v>0</v>
      </c>
      <c r="R48" s="19">
        <f t="shared" si="2"/>
        <v>0</v>
      </c>
    </row>
    <row r="49" spans="1:18" ht="34.5" customHeight="1" x14ac:dyDescent="0.2">
      <c r="A49" s="31"/>
      <c r="B49" s="59"/>
      <c r="C49" s="59"/>
      <c r="D49" s="47" t="str">
        <f>IF(ISERROR(VLOOKUP(B49,'[7]80m.Eng'!$E$8:$F$1000,2,0)),"",(VLOOKUP(B49,'[7]80m.Eng'!$E$8:$H$1000,2,0)))</f>
        <v/>
      </c>
      <c r="E49" s="27" t="str">
        <f>IF(ISERROR(VLOOKUP(B49,'[7]80m.Eng'!$E$8:$G$1000,3,0)),"",(VLOOKUP(B49,'[7]80m.Eng'!$E$8:$G$1000,3,0)))</f>
        <v/>
      </c>
      <c r="F49" s="29" t="str">
        <f>IF(ISERROR(VLOOKUP(B49,[7]Cirit!$F$8:$K$1000,6,0)),"",(VLOOKUP(B49,[7]Cirit!$F$8:$K$1000,6,0)))</f>
        <v/>
      </c>
      <c r="G49" s="22" t="str">
        <f>IF(ISERROR(VLOOKUP(B49,[7]Cirit!$F$8:$L$1000,7,0)),"",(VLOOKUP(B49,[7]Cirit!$F$8:$L$1000,7,0)))</f>
        <v/>
      </c>
      <c r="H49" s="28"/>
      <c r="I49" s="27"/>
      <c r="J49" s="26" t="str">
        <f>IF(ISERROR(VLOOKUP(B49,'[7]1500m.'!$E$8:$F$1000,2,0)),"",(VLOOKUP(B49,'[7]1500m.'!$E$8:$H$1000,2,0)))</f>
        <v/>
      </c>
      <c r="K49" s="22" t="str">
        <f>IF(ISERROR(VLOOKUP(B49,'[7]1500m.'!$E$8:$G$1000,3,0)),"",(VLOOKUP(B49,'[7]1500m.'!$E$8:$G$1000,3,0)))</f>
        <v/>
      </c>
      <c r="L49" s="25" t="str">
        <f>IF(ISERROR(VLOOKUP(B49,[7]Yüksek!$F$8:$AG$1000,28,0)),"",(VLOOKUP(B49,[7]Yüksek!$F$8:$AG$1000,28,0)))</f>
        <v/>
      </c>
      <c r="M49" s="24" t="str">
        <f>IF(ISERROR(VLOOKUP(B49,[7]Yüksek!$F$8:$AH$1000,29,0)),"",(VLOOKUP(B49,[7]Yüksek!$F$8:$AH$1000,29,0)))</f>
        <v/>
      </c>
      <c r="N49" s="29" t="str">
        <f>IF(ISERROR(VLOOKUP(B21,[7]Disk!$F$8:$K$1000,6,0)),"",(VLOOKUP(B21,[7]Disk!$F$8:$K$1000,6,0)))</f>
        <v/>
      </c>
      <c r="O49" s="22" t="str">
        <f>IF(ISERROR(VLOOKUP(B21,[7]Disk!$F$8:$L$1000,7,0)),"",(VLOOKUP(B21,[7]Disk!$F$8:$L$1000,7,0)))</f>
        <v/>
      </c>
      <c r="P49" s="21" t="str">
        <f>IFERROR(VLOOKUP(B49,'14 YAŞ KIZ'!$B$8:$P$30,15,0)," ")</f>
        <v xml:space="preserve"> </v>
      </c>
      <c r="Q49" s="20">
        <f t="shared" si="1"/>
        <v>0</v>
      </c>
      <c r="R49" s="19">
        <f t="shared" si="2"/>
        <v>0</v>
      </c>
    </row>
    <row r="50" spans="1:18" ht="34.5" customHeight="1" x14ac:dyDescent="0.2">
      <c r="A50" s="31"/>
      <c r="B50" s="59"/>
      <c r="C50" s="59"/>
      <c r="D50" s="47" t="str">
        <f>IF(ISERROR(VLOOKUP(B50,'[7]80m.Eng'!$E$8:$F$1000,2,0)),"",(VLOOKUP(B50,'[7]80m.Eng'!$E$8:$H$1000,2,0)))</f>
        <v/>
      </c>
      <c r="E50" s="27" t="str">
        <f>IF(ISERROR(VLOOKUP(B50,'[7]80m.Eng'!$E$8:$G$1000,3,0)),"",(VLOOKUP(B50,'[7]80m.Eng'!$E$8:$G$1000,3,0)))</f>
        <v/>
      </c>
      <c r="F50" s="29" t="str">
        <f>IF(ISERROR(VLOOKUP(B50,[7]Cirit!$F$8:$K$1000,6,0)),"",(VLOOKUP(B50,[7]Cirit!$F$8:$K$1000,6,0)))</f>
        <v/>
      </c>
      <c r="G50" s="22" t="str">
        <f>IF(ISERROR(VLOOKUP(B50,[7]Cirit!$F$8:$L$1000,7,0)),"",(VLOOKUP(B50,[7]Cirit!$F$8:$L$1000,7,0)))</f>
        <v/>
      </c>
      <c r="H50" s="28"/>
      <c r="I50" s="27"/>
      <c r="J50" s="26" t="str">
        <f>IF(ISERROR(VLOOKUP(B50,'[7]1500m.'!$E$8:$F$1000,2,0)),"",(VLOOKUP(B50,'[7]1500m.'!$E$8:$H$1000,2,0)))</f>
        <v/>
      </c>
      <c r="K50" s="22" t="str">
        <f>IF(ISERROR(VLOOKUP(B50,'[7]1500m.'!$E$8:$G$1000,3,0)),"",(VLOOKUP(B50,'[7]1500m.'!$E$8:$G$1000,3,0)))</f>
        <v/>
      </c>
      <c r="L50" s="25" t="str">
        <f>IF(ISERROR(VLOOKUP(B50,[7]Yüksek!$F$8:$AG$1000,28,0)),"",(VLOOKUP(B50,[7]Yüksek!$F$8:$AG$1000,28,0)))</f>
        <v/>
      </c>
      <c r="M50" s="24" t="str">
        <f>IF(ISERROR(VLOOKUP(B50,[7]Yüksek!$F$8:$AH$1000,29,0)),"",(VLOOKUP(B50,[7]Yüksek!$F$8:$AH$1000,29,0)))</f>
        <v/>
      </c>
      <c r="N50" s="29" t="str">
        <f>IF(ISERROR(VLOOKUP(B22,[7]Disk!$F$8:$K$1000,6,0)),"",(VLOOKUP(B22,[7]Disk!$F$8:$K$1000,6,0)))</f>
        <v/>
      </c>
      <c r="O50" s="22" t="str">
        <f>IF(ISERROR(VLOOKUP(B22,[7]Disk!$F$8:$L$1000,7,0)),"",(VLOOKUP(B22,[7]Disk!$F$8:$L$1000,7,0)))</f>
        <v/>
      </c>
      <c r="P50" s="21" t="str">
        <f>IFERROR(VLOOKUP(B50,'14 YAŞ KIZ'!$B$8:$P$30,15,0)," ")</f>
        <v xml:space="preserve"> </v>
      </c>
      <c r="Q50" s="20">
        <f t="shared" si="1"/>
        <v>0</v>
      </c>
      <c r="R50" s="19">
        <f t="shared" si="2"/>
        <v>0</v>
      </c>
    </row>
    <row r="51" spans="1:18" ht="34.5" customHeight="1" x14ac:dyDescent="0.2">
      <c r="A51" s="31"/>
      <c r="B51" s="59"/>
      <c r="C51" s="59"/>
      <c r="D51" s="47" t="str">
        <f>IF(ISERROR(VLOOKUP(B51,'[7]80m.Eng'!$E$8:$F$1000,2,0)),"",(VLOOKUP(B51,'[7]80m.Eng'!$E$8:$H$1000,2,0)))</f>
        <v/>
      </c>
      <c r="E51" s="27" t="str">
        <f>IF(ISERROR(VLOOKUP(B51,'[7]80m.Eng'!$E$8:$G$1000,3,0)),"",(VLOOKUP(B51,'[7]80m.Eng'!$E$8:$G$1000,3,0)))</f>
        <v/>
      </c>
      <c r="F51" s="29" t="str">
        <f>IF(ISERROR(VLOOKUP(B51,[7]Cirit!$F$8:$K$1000,6,0)),"",(VLOOKUP(B51,[7]Cirit!$F$8:$K$1000,6,0)))</f>
        <v/>
      </c>
      <c r="G51" s="22" t="str">
        <f>IF(ISERROR(VLOOKUP(B51,[7]Cirit!$F$8:$L$1000,7,0)),"",(VLOOKUP(B51,[7]Cirit!$F$8:$L$1000,7,0)))</f>
        <v/>
      </c>
      <c r="H51" s="28"/>
      <c r="I51" s="27"/>
      <c r="J51" s="26" t="str">
        <f>IF(ISERROR(VLOOKUP(B51,'[7]1500m.'!$E$8:$F$1000,2,0)),"",(VLOOKUP(B51,'[7]1500m.'!$E$8:$H$1000,2,0)))</f>
        <v/>
      </c>
      <c r="K51" s="22" t="str">
        <f>IF(ISERROR(VLOOKUP(B51,'[7]1500m.'!$E$8:$G$1000,3,0)),"",(VLOOKUP(B51,'[7]1500m.'!$E$8:$G$1000,3,0)))</f>
        <v/>
      </c>
      <c r="L51" s="25" t="str">
        <f>IF(ISERROR(VLOOKUP(B51,[7]Yüksek!$F$8:$AG$1000,28,0)),"",(VLOOKUP(B51,[7]Yüksek!$F$8:$AG$1000,28,0)))</f>
        <v/>
      </c>
      <c r="M51" s="24" t="str">
        <f>IF(ISERROR(VLOOKUP(B51,[7]Yüksek!$F$8:$AH$1000,29,0)),"",(VLOOKUP(B51,[7]Yüksek!$F$8:$AH$1000,29,0)))</f>
        <v/>
      </c>
      <c r="N51" s="29" t="str">
        <f>IF(ISERROR(VLOOKUP(B23,[7]Disk!$F$8:$K$1000,6,0)),"",(VLOOKUP(B23,[7]Disk!$F$8:$K$1000,6,0)))</f>
        <v/>
      </c>
      <c r="O51" s="22" t="str">
        <f>IF(ISERROR(VLOOKUP(B23,[7]Disk!$F$8:$L$1000,7,0)),"",(VLOOKUP(B23,[7]Disk!$F$8:$L$1000,7,0)))</f>
        <v/>
      </c>
      <c r="P51" s="21" t="str">
        <f>IFERROR(VLOOKUP(B51,'14 YAŞ KIZ'!$B$8:$P$30,15,0)," ")</f>
        <v xml:space="preserve"> </v>
      </c>
      <c r="Q51" s="20">
        <f t="shared" si="1"/>
        <v>0</v>
      </c>
      <c r="R51" s="19">
        <f t="shared" si="2"/>
        <v>0</v>
      </c>
    </row>
    <row r="52" spans="1:18" ht="34.5" customHeight="1" x14ac:dyDescent="0.2">
      <c r="A52" s="31"/>
      <c r="B52" s="59"/>
      <c r="C52" s="59"/>
      <c r="D52" s="47" t="str">
        <f>IF(ISERROR(VLOOKUP(B52,'[7]80m.Eng'!$E$8:$F$1000,2,0)),"",(VLOOKUP(B52,'[7]80m.Eng'!$E$8:$H$1000,2,0)))</f>
        <v/>
      </c>
      <c r="E52" s="27" t="str">
        <f>IF(ISERROR(VLOOKUP(B52,'[7]80m.Eng'!$E$8:$G$1000,3,0)),"",(VLOOKUP(B52,'[7]80m.Eng'!$E$8:$G$1000,3,0)))</f>
        <v/>
      </c>
      <c r="F52" s="29" t="str">
        <f>IF(ISERROR(VLOOKUP(B52,[7]Cirit!$F$8:$K$1000,6,0)),"",(VLOOKUP(B52,[7]Cirit!$F$8:$K$1000,6,0)))</f>
        <v/>
      </c>
      <c r="G52" s="22" t="str">
        <f>IF(ISERROR(VLOOKUP(B52,[7]Cirit!$F$8:$L$1000,7,0)),"",(VLOOKUP(B52,[7]Cirit!$F$8:$L$1000,7,0)))</f>
        <v/>
      </c>
      <c r="H52" s="28"/>
      <c r="I52" s="27"/>
      <c r="J52" s="26" t="str">
        <f>IF(ISERROR(VLOOKUP(B52,'[7]1500m.'!$E$8:$F$1000,2,0)),"",(VLOOKUP(B52,'[7]1500m.'!$E$8:$H$1000,2,0)))</f>
        <v/>
      </c>
      <c r="K52" s="22" t="str">
        <f>IF(ISERROR(VLOOKUP(B52,'[7]1500m.'!$E$8:$G$1000,3,0)),"",(VLOOKUP(B52,'[7]1500m.'!$E$8:$G$1000,3,0)))</f>
        <v/>
      </c>
      <c r="L52" s="25" t="str">
        <f>IF(ISERROR(VLOOKUP(B52,[7]Yüksek!$F$8:$AG$1000,28,0)),"",(VLOOKUP(B52,[7]Yüksek!$F$8:$AG$1000,28,0)))</f>
        <v/>
      </c>
      <c r="M52" s="24" t="str">
        <f>IF(ISERROR(VLOOKUP(B52,[7]Yüksek!$F$8:$AH$1000,29,0)),"",(VLOOKUP(B52,[7]Yüksek!$F$8:$AH$1000,29,0)))</f>
        <v/>
      </c>
      <c r="N52" s="29" t="str">
        <f>IF(ISERROR(VLOOKUP(B24,[7]Disk!$F$8:$K$1000,6,0)),"",(VLOOKUP(B24,[7]Disk!$F$8:$K$1000,6,0)))</f>
        <v/>
      </c>
      <c r="O52" s="22" t="str">
        <f>IF(ISERROR(VLOOKUP(B24,[7]Disk!$F$8:$L$1000,7,0)),"",(VLOOKUP(B24,[7]Disk!$F$8:$L$1000,7,0)))</f>
        <v/>
      </c>
      <c r="P52" s="21" t="str">
        <f>IFERROR(VLOOKUP(B52,'14 YAŞ KIZ'!$B$8:$P$30,15,0)," ")</f>
        <v xml:space="preserve"> </v>
      </c>
      <c r="Q52" s="20">
        <f t="shared" si="1"/>
        <v>0</v>
      </c>
      <c r="R52" s="19">
        <f t="shared" si="2"/>
        <v>0</v>
      </c>
    </row>
    <row r="53" spans="1:18" ht="34.5" customHeight="1" x14ac:dyDescent="0.2">
      <c r="A53" s="31"/>
      <c r="B53" s="59"/>
      <c r="C53" s="59"/>
      <c r="D53" s="47" t="str">
        <f>IF(ISERROR(VLOOKUP(B53,'[7]80m.Eng'!$E$8:$F$1000,2,0)),"",(VLOOKUP(B53,'[7]80m.Eng'!$E$8:$H$1000,2,0)))</f>
        <v/>
      </c>
      <c r="E53" s="27" t="str">
        <f>IF(ISERROR(VLOOKUP(B53,'[7]80m.Eng'!$E$8:$G$1000,3,0)),"",(VLOOKUP(B53,'[7]80m.Eng'!$E$8:$G$1000,3,0)))</f>
        <v/>
      </c>
      <c r="F53" s="29" t="str">
        <f>IF(ISERROR(VLOOKUP(B53,[7]Cirit!$F$8:$K$1000,6,0)),"",(VLOOKUP(B53,[7]Cirit!$F$8:$K$1000,6,0)))</f>
        <v/>
      </c>
      <c r="G53" s="22" t="str">
        <f>IF(ISERROR(VLOOKUP(B53,[7]Cirit!$F$8:$L$1000,7,0)),"",(VLOOKUP(B53,[7]Cirit!$F$8:$L$1000,7,0)))</f>
        <v/>
      </c>
      <c r="H53" s="28"/>
      <c r="I53" s="27"/>
      <c r="J53" s="26" t="str">
        <f>IF(ISERROR(VLOOKUP(B53,'[7]1500m.'!$E$8:$F$1000,2,0)),"",(VLOOKUP(B53,'[7]1500m.'!$E$8:$H$1000,2,0)))</f>
        <v/>
      </c>
      <c r="K53" s="22" t="str">
        <f>IF(ISERROR(VLOOKUP(B53,'[7]1500m.'!$E$8:$G$1000,3,0)),"",(VLOOKUP(B53,'[7]1500m.'!$E$8:$G$1000,3,0)))</f>
        <v/>
      </c>
      <c r="L53" s="25" t="str">
        <f>IF(ISERROR(VLOOKUP(B53,[7]Yüksek!$F$8:$AG$1000,28,0)),"",(VLOOKUP(B53,[7]Yüksek!$F$8:$AG$1000,28,0)))</f>
        <v/>
      </c>
      <c r="M53" s="24" t="str">
        <f>IF(ISERROR(VLOOKUP(B53,[7]Yüksek!$F$8:$AH$1000,29,0)),"",(VLOOKUP(B53,[7]Yüksek!$F$8:$AH$1000,29,0)))</f>
        <v/>
      </c>
      <c r="N53" s="29" t="str">
        <f>IF(ISERROR(VLOOKUP(B25,[7]Disk!$F$8:$K$1000,6,0)),"",(VLOOKUP(B25,[7]Disk!$F$8:$K$1000,6,0)))</f>
        <v/>
      </c>
      <c r="O53" s="22" t="str">
        <f>IF(ISERROR(VLOOKUP(B25,[7]Disk!$F$8:$L$1000,7,0)),"",(VLOOKUP(B25,[7]Disk!$F$8:$L$1000,7,0)))</f>
        <v/>
      </c>
      <c r="P53" s="21" t="str">
        <f>IFERROR(VLOOKUP(B53,'14 YAŞ KIZ'!$B$8:$P$30,15,0)," ")</f>
        <v xml:space="preserve"> </v>
      </c>
      <c r="Q53" s="20">
        <f t="shared" si="1"/>
        <v>0</v>
      </c>
      <c r="R53" s="19">
        <f t="shared" si="2"/>
        <v>0</v>
      </c>
    </row>
    <row r="54" spans="1:18" ht="34.5" customHeight="1" x14ac:dyDescent="0.2">
      <c r="A54" s="31"/>
      <c r="B54" s="59"/>
      <c r="C54" s="59"/>
      <c r="D54" s="47" t="str">
        <f>IF(ISERROR(VLOOKUP(B54,'[7]80m.Eng'!$E$8:$F$1000,2,0)),"",(VLOOKUP(B54,'[7]80m.Eng'!$E$8:$H$1000,2,0)))</f>
        <v/>
      </c>
      <c r="E54" s="27" t="str">
        <f>IF(ISERROR(VLOOKUP(B54,'[7]80m.Eng'!$E$8:$G$1000,3,0)),"",(VLOOKUP(B54,'[7]80m.Eng'!$E$8:$G$1000,3,0)))</f>
        <v/>
      </c>
      <c r="F54" s="29" t="str">
        <f>IF(ISERROR(VLOOKUP(B54,[7]Cirit!$F$8:$K$1000,6,0)),"",(VLOOKUP(B54,[7]Cirit!$F$8:$K$1000,6,0)))</f>
        <v/>
      </c>
      <c r="G54" s="22" t="str">
        <f>IF(ISERROR(VLOOKUP(B54,[7]Cirit!$F$8:$L$1000,7,0)),"",(VLOOKUP(B54,[7]Cirit!$F$8:$L$1000,7,0)))</f>
        <v/>
      </c>
      <c r="H54" s="28"/>
      <c r="I54" s="27"/>
      <c r="J54" s="26" t="str">
        <f>IF(ISERROR(VLOOKUP(B54,'[7]1500m.'!$E$8:$F$1000,2,0)),"",(VLOOKUP(B54,'[7]1500m.'!$E$8:$H$1000,2,0)))</f>
        <v/>
      </c>
      <c r="K54" s="22" t="str">
        <f>IF(ISERROR(VLOOKUP(B54,'[7]1500m.'!$E$8:$G$1000,3,0)),"",(VLOOKUP(B54,'[7]1500m.'!$E$8:$G$1000,3,0)))</f>
        <v/>
      </c>
      <c r="L54" s="25" t="str">
        <f>IF(ISERROR(VLOOKUP(B54,[7]Yüksek!$F$8:$AG$1000,28,0)),"",(VLOOKUP(B54,[7]Yüksek!$F$8:$AG$1000,28,0)))</f>
        <v/>
      </c>
      <c r="M54" s="24" t="str">
        <f>IF(ISERROR(VLOOKUP(B54,[7]Yüksek!$F$8:$AH$1000,29,0)),"",(VLOOKUP(B54,[7]Yüksek!$F$8:$AH$1000,29,0)))</f>
        <v/>
      </c>
      <c r="N54" s="29" t="str">
        <f>IF(ISERROR(VLOOKUP(B26,[7]Disk!$F$8:$K$1000,6,0)),"",(VLOOKUP(B26,[7]Disk!$F$8:$K$1000,6,0)))</f>
        <v/>
      </c>
      <c r="O54" s="22" t="str">
        <f>IF(ISERROR(VLOOKUP(B26,[7]Disk!$F$8:$L$1000,7,0)),"",(VLOOKUP(B26,[7]Disk!$F$8:$L$1000,7,0)))</f>
        <v/>
      </c>
      <c r="P54" s="21" t="str">
        <f>IFERROR(VLOOKUP(B54,'14 YAŞ KIZ'!$B$8:$P$30,15,0)," ")</f>
        <v xml:space="preserve"> </v>
      </c>
      <c r="Q54" s="20">
        <f t="shared" si="1"/>
        <v>0</v>
      </c>
      <c r="R54" s="19">
        <f t="shared" si="2"/>
        <v>0</v>
      </c>
    </row>
    <row r="55" spans="1:18" ht="34.5" customHeight="1" x14ac:dyDescent="0.2">
      <c r="A55" s="31"/>
      <c r="B55" s="59"/>
      <c r="C55" s="59"/>
      <c r="D55" s="47" t="str">
        <f>IF(ISERROR(VLOOKUP(B55,'[7]80m.Eng'!$E$8:$F$1000,2,0)),"",(VLOOKUP(B55,'[7]80m.Eng'!$E$8:$H$1000,2,0)))</f>
        <v/>
      </c>
      <c r="E55" s="27" t="str">
        <f>IF(ISERROR(VLOOKUP(B55,'[7]80m.Eng'!$E$8:$G$1000,3,0)),"",(VLOOKUP(B55,'[7]80m.Eng'!$E$8:$G$1000,3,0)))</f>
        <v/>
      </c>
      <c r="F55" s="29" t="str">
        <f>IF(ISERROR(VLOOKUP(B55,[7]Cirit!$F$8:$K$1000,6,0)),"",(VLOOKUP(B55,[7]Cirit!$F$8:$K$1000,6,0)))</f>
        <v/>
      </c>
      <c r="G55" s="22" t="str">
        <f>IF(ISERROR(VLOOKUP(B55,[7]Cirit!$F$8:$L$1000,7,0)),"",(VLOOKUP(B55,[7]Cirit!$F$8:$L$1000,7,0)))</f>
        <v/>
      </c>
      <c r="H55" s="28"/>
      <c r="I55" s="27"/>
      <c r="J55" s="26" t="str">
        <f>IF(ISERROR(VLOOKUP(B55,'[7]1500m.'!$E$8:$F$1000,2,0)),"",(VLOOKUP(B55,'[7]1500m.'!$E$8:$H$1000,2,0)))</f>
        <v/>
      </c>
      <c r="K55" s="22" t="str">
        <f>IF(ISERROR(VLOOKUP(B55,'[7]1500m.'!$E$8:$G$1000,3,0)),"",(VLOOKUP(B55,'[7]1500m.'!$E$8:$G$1000,3,0)))</f>
        <v/>
      </c>
      <c r="L55" s="25" t="str">
        <f>IF(ISERROR(VLOOKUP(B55,[7]Yüksek!$F$8:$AG$1000,28,0)),"",(VLOOKUP(B55,[7]Yüksek!$F$8:$AG$1000,28,0)))</f>
        <v/>
      </c>
      <c r="M55" s="24" t="str">
        <f>IF(ISERROR(VLOOKUP(B55,[7]Yüksek!$F$8:$AH$1000,29,0)),"",(VLOOKUP(B55,[7]Yüksek!$F$8:$AH$1000,29,0)))</f>
        <v/>
      </c>
      <c r="N55" s="29" t="str">
        <f>IF(ISERROR(VLOOKUP(B27,[7]Disk!$F$8:$K$1000,6,0)),"",(VLOOKUP(B27,[7]Disk!$F$8:$K$1000,6,0)))</f>
        <v/>
      </c>
      <c r="O55" s="22" t="str">
        <f>IF(ISERROR(VLOOKUP(B27,[7]Disk!$F$8:$L$1000,7,0)),"",(VLOOKUP(B27,[7]Disk!$F$8:$L$1000,7,0)))</f>
        <v/>
      </c>
      <c r="P55" s="21" t="str">
        <f>IFERROR(VLOOKUP(B55,'14 YAŞ KIZ'!$B$8:$P$30,15,0)," ")</f>
        <v xml:space="preserve"> </v>
      </c>
      <c r="Q55" s="20">
        <f t="shared" si="1"/>
        <v>0</v>
      </c>
      <c r="R55" s="19">
        <f t="shared" si="2"/>
        <v>0</v>
      </c>
    </row>
    <row r="56" spans="1:18" ht="34.5" customHeight="1" x14ac:dyDescent="0.2">
      <c r="A56" s="31"/>
      <c r="B56" s="59"/>
      <c r="C56" s="59"/>
      <c r="D56" s="47" t="str">
        <f>IF(ISERROR(VLOOKUP(B56,'[7]80m.Eng'!$E$8:$F$1000,2,0)),"",(VLOOKUP(B56,'[7]80m.Eng'!$E$8:$H$1000,2,0)))</f>
        <v/>
      </c>
      <c r="E56" s="27" t="str">
        <f>IF(ISERROR(VLOOKUP(B56,'[7]80m.Eng'!$E$8:$G$1000,3,0)),"",(VLOOKUP(B56,'[7]80m.Eng'!$E$8:$G$1000,3,0)))</f>
        <v/>
      </c>
      <c r="F56" s="29" t="str">
        <f>IF(ISERROR(VLOOKUP(B56,[7]Cirit!$F$8:$K$1000,6,0)),"",(VLOOKUP(B56,[7]Cirit!$F$8:$K$1000,6,0)))</f>
        <v/>
      </c>
      <c r="G56" s="22" t="str">
        <f>IF(ISERROR(VLOOKUP(B56,[7]Cirit!$F$8:$L$1000,7,0)),"",(VLOOKUP(B56,[7]Cirit!$F$8:$L$1000,7,0)))</f>
        <v/>
      </c>
      <c r="H56" s="28"/>
      <c r="I56" s="27"/>
      <c r="J56" s="26" t="str">
        <f>IF(ISERROR(VLOOKUP(B56,'[7]1500m.'!$E$8:$F$1000,2,0)),"",(VLOOKUP(B56,'[7]1500m.'!$E$8:$H$1000,2,0)))</f>
        <v/>
      </c>
      <c r="K56" s="22" t="str">
        <f>IF(ISERROR(VLOOKUP(B56,'[7]1500m.'!$E$8:$G$1000,3,0)),"",(VLOOKUP(B56,'[7]1500m.'!$E$8:$G$1000,3,0)))</f>
        <v/>
      </c>
      <c r="L56" s="25" t="str">
        <f>IF(ISERROR(VLOOKUP(B56,[7]Yüksek!$F$8:$AG$1000,28,0)),"",(VLOOKUP(B56,[7]Yüksek!$F$8:$AG$1000,28,0)))</f>
        <v/>
      </c>
      <c r="M56" s="24" t="str">
        <f>IF(ISERROR(VLOOKUP(B56,[7]Yüksek!$F$8:$AH$1000,29,0)),"",(VLOOKUP(B56,[7]Yüksek!$F$8:$AH$1000,29,0)))</f>
        <v/>
      </c>
      <c r="N56" s="29" t="str">
        <f>IF(ISERROR(VLOOKUP(B28,[7]Disk!$F$8:$K$1000,6,0)),"",(VLOOKUP(B28,[7]Disk!$F$8:$K$1000,6,0)))</f>
        <v/>
      </c>
      <c r="O56" s="22" t="str">
        <f>IF(ISERROR(VLOOKUP(B28,[7]Disk!$F$8:$L$1000,7,0)),"",(VLOOKUP(B28,[7]Disk!$F$8:$L$1000,7,0)))</f>
        <v/>
      </c>
      <c r="P56" s="21" t="str">
        <f>IFERROR(VLOOKUP(B56,'14 YAŞ KIZ'!$B$8:$P$30,15,0)," ")</f>
        <v xml:space="preserve"> </v>
      </c>
      <c r="Q56" s="20">
        <f t="shared" si="1"/>
        <v>0</v>
      </c>
      <c r="R56" s="19">
        <f t="shared" si="2"/>
        <v>0</v>
      </c>
    </row>
    <row r="57" spans="1:18" ht="34.5" customHeight="1" x14ac:dyDescent="0.2">
      <c r="A57" s="31"/>
      <c r="B57" s="59"/>
      <c r="C57" s="59"/>
      <c r="D57" s="47" t="str">
        <f>IF(ISERROR(VLOOKUP(B57,'[7]80m.Eng'!$E$8:$F$1000,2,0)),"",(VLOOKUP(B57,'[7]80m.Eng'!$E$8:$H$1000,2,0)))</f>
        <v/>
      </c>
      <c r="E57" s="27" t="str">
        <f>IF(ISERROR(VLOOKUP(B57,'[7]80m.Eng'!$E$8:$G$1000,3,0)),"",(VLOOKUP(B57,'[7]80m.Eng'!$E$8:$G$1000,3,0)))</f>
        <v/>
      </c>
      <c r="F57" s="29" t="str">
        <f>IF(ISERROR(VLOOKUP(B57,[7]Cirit!$F$8:$K$1000,6,0)),"",(VLOOKUP(B57,[7]Cirit!$F$8:$K$1000,6,0)))</f>
        <v/>
      </c>
      <c r="G57" s="22" t="str">
        <f>IF(ISERROR(VLOOKUP(B57,[7]Cirit!$F$8:$L$1000,7,0)),"",(VLOOKUP(B57,[7]Cirit!$F$8:$L$1000,7,0)))</f>
        <v/>
      </c>
      <c r="H57" s="28"/>
      <c r="I57" s="27"/>
      <c r="J57" s="26" t="str">
        <f>IF(ISERROR(VLOOKUP(B57,'[7]1500m.'!$E$8:$F$1000,2,0)),"",(VLOOKUP(B57,'[7]1500m.'!$E$8:$H$1000,2,0)))</f>
        <v/>
      </c>
      <c r="K57" s="22" t="str">
        <f>IF(ISERROR(VLOOKUP(B57,'[7]1500m.'!$E$8:$G$1000,3,0)),"",(VLOOKUP(B57,'[7]1500m.'!$E$8:$G$1000,3,0)))</f>
        <v/>
      </c>
      <c r="L57" s="25" t="str">
        <f>IF(ISERROR(VLOOKUP(B57,[7]Yüksek!$F$8:$AG$1000,28,0)),"",(VLOOKUP(B57,[7]Yüksek!$F$8:$AG$1000,28,0)))</f>
        <v/>
      </c>
      <c r="M57" s="24" t="str">
        <f>IF(ISERROR(VLOOKUP(B57,[7]Yüksek!$F$8:$AH$1000,29,0)),"",(VLOOKUP(B57,[7]Yüksek!$F$8:$AH$1000,29,0)))</f>
        <v/>
      </c>
      <c r="N57" s="29" t="str">
        <f>IF(ISERROR(VLOOKUP(B29,[7]Disk!$F$8:$K$1000,6,0)),"",(VLOOKUP(B29,[7]Disk!$F$8:$K$1000,6,0)))</f>
        <v/>
      </c>
      <c r="O57" s="22" t="str">
        <f>IF(ISERROR(VLOOKUP(B29,[7]Disk!$F$8:$L$1000,7,0)),"",(VLOOKUP(B29,[7]Disk!$F$8:$L$1000,7,0)))</f>
        <v/>
      </c>
      <c r="P57" s="21" t="str">
        <f>IFERROR(VLOOKUP(B57,'14 YAŞ KIZ'!$B$8:$P$30,14,0)," ")</f>
        <v xml:space="preserve"> </v>
      </c>
      <c r="Q57" s="20">
        <f t="shared" si="1"/>
        <v>0</v>
      </c>
      <c r="R57" s="19">
        <f t="shared" si="2"/>
        <v>0</v>
      </c>
    </row>
  </sheetData>
  <autoFilter ref="B6:P30" xr:uid="{00000000-0009-0000-0000-000010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32:T3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34:P35"/>
    <mergeCell ref="Q34:Q35"/>
    <mergeCell ref="R34:R35"/>
    <mergeCell ref="A33:T33"/>
    <mergeCell ref="A34:A35"/>
    <mergeCell ref="B34:B35"/>
    <mergeCell ref="C34:C35"/>
    <mergeCell ref="D34:E34"/>
    <mergeCell ref="F34:G34"/>
    <mergeCell ref="H34:I34"/>
    <mergeCell ref="J34:K34"/>
    <mergeCell ref="L34:M34"/>
    <mergeCell ref="N34:O34"/>
  </mergeCells>
  <conditionalFormatting sqref="D36:D44">
    <cfRule type="cellIs" dxfId="5" priority="2" operator="between">
      <formula>1300</formula>
      <formula>1744</formula>
    </cfRule>
  </conditionalFormatting>
  <conditionalFormatting sqref="B8:B19">
    <cfRule type="duplicateValues" dxfId="4" priority="1"/>
  </conditionalFormatting>
  <hyperlinks>
    <hyperlink ref="A3:T3" location="'YARIŞMA PROGRAMI'!A1" display="GENEL PUAN TABLOSU" xr:uid="{F5EA6FDF-88A1-4B50-AE6A-CE2FD34951C1}"/>
    <hyperlink ref="A32:T32" location="'YARIŞMA PROGRAMI'!A1" display="GENEL PUAN TABLOSU" xr:uid="{16E822A9-69C7-450E-A920-F5C8544693EF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2017-3F6A-4A09-80F8-B614D7A32FA2}">
  <sheetPr codeName="Sayfa17" filterMode="1">
    <tabColor rgb="FF00B0F0"/>
    <pageSetUpPr fitToPage="1"/>
  </sheetPr>
  <dimension ref="A1:V106"/>
  <sheetViews>
    <sheetView view="pageBreakPreview" zoomScale="55" zoomScaleSheetLayoutView="55" workbookViewId="0">
      <selection activeCell="A94" sqref="A94"/>
    </sheetView>
  </sheetViews>
  <sheetFormatPr defaultRowHeight="12.75" x14ac:dyDescent="0.2"/>
  <cols>
    <col min="1" max="1" width="9.140625" style="17"/>
    <col min="2" max="2" width="56.5703125" style="17" bestFit="1" customWidth="1"/>
    <col min="3" max="3" width="35.5703125" style="17" customWidth="1"/>
    <col min="4" max="4" width="15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97" t="str">
        <f>('[8]YARIŞMA BİLGİLERİ'!A2)</f>
        <v>Türkiye Atletizm Federasyonu
 Trabzon Atletizm İl Temsilciliği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27.75" customHeight="1" x14ac:dyDescent="0.2">
      <c r="A2" s="98" t="str">
        <f>'[8]YARIŞMA BİLGİLERİ'!F19</f>
        <v>SPORCU EĞİTİM MERKEZLERİ (SEM) ATLETİZM FİNAL YARIŞMALARI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2" ht="23.25" customHeight="1" x14ac:dyDescent="0.2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23.25" customHeight="1" x14ac:dyDescent="0.2">
      <c r="A4" s="94" t="str">
        <f>'[8]YARIŞMA BİLGİLERİ'!F21</f>
        <v>2008 Doğumlu Erkekler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2" ht="23.2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6"/>
      <c r="P5" s="99">
        <f ca="1">NOW()</f>
        <v>44704.938735532407</v>
      </c>
      <c r="Q5" s="99"/>
      <c r="R5" s="99"/>
      <c r="S5" s="55"/>
      <c r="T5" s="55"/>
    </row>
    <row r="6" spans="1:22" ht="36.75" customHeight="1" x14ac:dyDescent="0.2">
      <c r="A6" s="89" t="s">
        <v>0</v>
      </c>
      <c r="B6" s="89" t="s">
        <v>1</v>
      </c>
      <c r="C6" s="87" t="s">
        <v>2</v>
      </c>
      <c r="D6" s="93" t="s">
        <v>3</v>
      </c>
      <c r="E6" s="93"/>
      <c r="F6" s="93" t="s">
        <v>6</v>
      </c>
      <c r="G6" s="93"/>
      <c r="H6" s="91" t="s">
        <v>17</v>
      </c>
      <c r="I6" s="92"/>
      <c r="J6" s="91"/>
      <c r="K6" s="92"/>
      <c r="L6" s="91" t="s">
        <v>15</v>
      </c>
      <c r="M6" s="92"/>
      <c r="N6" s="93" t="s">
        <v>4</v>
      </c>
      <c r="O6" s="93"/>
      <c r="P6" s="90"/>
      <c r="Q6" s="54"/>
      <c r="R6" s="45"/>
      <c r="S6" s="45"/>
      <c r="T6" s="45"/>
      <c r="U6" s="45"/>
      <c r="V6" s="45"/>
    </row>
    <row r="7" spans="1:22" ht="27" hidden="1" customHeight="1" x14ac:dyDescent="0.2">
      <c r="A7" s="89"/>
      <c r="B7" s="89"/>
      <c r="C7" s="88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90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181</v>
      </c>
      <c r="C8" s="30" t="s">
        <v>63</v>
      </c>
      <c r="D8" s="47" t="str">
        <f>IF(ISERROR(VLOOKUP(B8,'[8]60m.'!$D$8:$F$1000,3,0)),"",(VLOOKUP(B8,'[8]60m.'!$D$8:$H$1000,3,0)))</f>
        <v/>
      </c>
      <c r="E8" s="27" t="str">
        <f>IF(ISERROR(VLOOKUP(B8,'[8]60m.'!$D$8:$G$1000,4,0)),"",(VLOOKUP(B8,'[8]60m.'!$D$8:$G$1000,4,0)))</f>
        <v/>
      </c>
      <c r="F8" s="53">
        <f>IF(ISERROR(VLOOKUP(B8,[8]Uzun!$E$8:$K$1006,7,0)),"",(VLOOKUP(B8,[8]Uzun!$E$8:$K$1006,7,0)))</f>
        <v>505</v>
      </c>
      <c r="G8" s="22">
        <f>IF(ISERROR(VLOOKUP(B8,[8]Uzun!$E$8:$L$1006,8,0)),"",(VLOOKUP(B8,[8]Uzun!$E$8:$L$1006,8,0)))</f>
        <v>66</v>
      </c>
      <c r="H8" s="28">
        <f>IF(ISERROR(VLOOKUP(B8,[8]Gülle!$E$8:$K$1000,7,0)),"",(VLOOKUP(B8,[8]Gülle!$E$8:$K$1000,7,0)))</f>
        <v>763</v>
      </c>
      <c r="I8" s="27">
        <f>IF(ISERROR(VLOOKUP(B8,[8]Gülle!$E$8:$L$1000,8,0)),"",(VLOOKUP(B8,[8]Gülle!$E$8:$L$1000,8,0)))</f>
        <v>44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IF(ISERROR(VLOOKUP(B8,'[8]800m.'!$E$8:$F$986,2,0)),"",(VLOOKUP(B8,'[8]800m.'!$E$8:$H$986,2,0)))</f>
        <v/>
      </c>
      <c r="M8" s="50" t="str">
        <f>IF(ISERROR(VLOOKUP(B8,'[8]800m.'!$E$8:$G$986,3,0)),"",(VLOOKUP(B8,'[8]800m.'!$E$8:$G$986,3,0)))</f>
        <v/>
      </c>
      <c r="N8" s="49">
        <f>IF(ISERROR(VLOOKUP(B8,'[8]80m.'!$D$8:$F$1001,3,0)),"",(VLOOKUP(B8,'[8]80m.'!$D$8:$H$1001,3,0)))</f>
        <v>1068</v>
      </c>
      <c r="O8" s="22">
        <f>IF(ISERROR(VLOOKUP(B8,'[8]80m.'!$D$8:$G$1001,4,0)),"",(VLOOKUP(B8,'[8]80m.'!$D$8:$G$1001,4,0)))</f>
        <v>76</v>
      </c>
      <c r="P8" s="48">
        <f t="shared" ref="P8:P54" si="0">SUM(E8,G8,I8,M8,,O8,K8)</f>
        <v>186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182</v>
      </c>
      <c r="C9" s="30" t="s">
        <v>63</v>
      </c>
      <c r="D9" s="47" t="str">
        <f>IF(ISERROR(VLOOKUP(B9,'[8]60m.'!$D$8:$F$1000,3,0)),"",(VLOOKUP(B9,'[8]60m.'!$D$8:$H$1000,3,0)))</f>
        <v/>
      </c>
      <c r="E9" s="27" t="str">
        <f>IF(ISERROR(VLOOKUP(B9,'[8]60m.'!$D$8:$G$1000,4,0)),"",(VLOOKUP(B9,'[8]60m.'!$D$8:$G$1000,4,0)))</f>
        <v/>
      </c>
      <c r="F9" s="53">
        <f>IF(ISERROR(VLOOKUP(B9,[8]Uzun!$E$8:$K$1006,7,0)),"",(VLOOKUP(B9,[8]Uzun!$E$8:$K$1006,7,0)))</f>
        <v>490</v>
      </c>
      <c r="G9" s="22">
        <f>IF(ISERROR(VLOOKUP(B9,[8]Uzun!$E$8:$L$1006,8,0)),"",(VLOOKUP(B9,[8]Uzun!$E$8:$L$1006,8,0)))</f>
        <v>62</v>
      </c>
      <c r="H9" s="28">
        <f>IF(ISERROR(VLOOKUP(B9,[8]Gülle!$E$8:$K$1000,7,0)),"",(VLOOKUP(B9,[8]Gülle!$E$8:$K$1000,7,0)))</f>
        <v>583</v>
      </c>
      <c r="I9" s="27">
        <f>IF(ISERROR(VLOOKUP(B9,[8]Gülle!$E$8:$L$1000,8,0)),"",(VLOOKUP(B9,[8]Gülle!$E$8:$L$1000,8,0)))</f>
        <v>32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IF(ISERROR(VLOOKUP(B9,'[8]800m.'!$E$8:$F$986,2,0)),"",(VLOOKUP(B9,'[8]800m.'!$E$8:$H$986,2,0)))</f>
        <v/>
      </c>
      <c r="M9" s="50" t="str">
        <f>IF(ISERROR(VLOOKUP(B9,'[8]800m.'!$E$8:$G$986,3,0)),"",(VLOOKUP(B9,'[8]800m.'!$E$8:$G$986,3,0)))</f>
        <v/>
      </c>
      <c r="N9" s="49">
        <f>IF(ISERROR(VLOOKUP(B9,'[8]80m.'!$D$8:$F$1001,3,0)),"",(VLOOKUP(B9,'[8]80m.'!$D$8:$H$1001,3,0)))</f>
        <v>1047</v>
      </c>
      <c r="O9" s="22">
        <f>IF(ISERROR(VLOOKUP(B9,'[8]80m.'!$D$8:$G$1001,4,0)),"",(VLOOKUP(B9,'[8]80m.'!$D$8:$G$1001,4,0)))</f>
        <v>80</v>
      </c>
      <c r="P9" s="48">
        <f t="shared" si="0"/>
        <v>174</v>
      </c>
      <c r="Q9" s="54"/>
      <c r="R9" s="45"/>
      <c r="S9" s="45"/>
      <c r="T9" s="45"/>
      <c r="U9" s="45"/>
      <c r="V9" s="45"/>
    </row>
    <row r="10" spans="1:22" ht="27.75" customHeight="1" x14ac:dyDescent="0.2">
      <c r="A10" s="31">
        <v>3</v>
      </c>
      <c r="B10" s="30" t="s">
        <v>183</v>
      </c>
      <c r="C10" s="30" t="s">
        <v>25</v>
      </c>
      <c r="D10" s="47" t="str">
        <f>IF(ISERROR(VLOOKUP(B10,'[8]60m.'!$D$8:$F$1000,3,0)),"",(VLOOKUP(B10,'[8]60m.'!$D$8:$H$1000,3,0)))</f>
        <v/>
      </c>
      <c r="E10" s="27" t="str">
        <f>IF(ISERROR(VLOOKUP(B10,'[8]60m.'!$D$8:$G$1000,4,0)),"",(VLOOKUP(B10,'[8]60m.'!$D$8:$G$1000,4,0)))</f>
        <v/>
      </c>
      <c r="F10" s="53">
        <f>IF(ISERROR(VLOOKUP(B10,[8]Uzun!$E$8:$K$1006,7,0)),"",(VLOOKUP(B10,[8]Uzun!$E$8:$K$1006,7,0)))</f>
        <v>488</v>
      </c>
      <c r="G10" s="22">
        <f>IF(ISERROR(VLOOKUP(B10,[8]Uzun!$E$8:$L$1006,8,0)),"",(VLOOKUP(B10,[8]Uzun!$E$8:$L$1006,8,0)))</f>
        <v>62</v>
      </c>
      <c r="H10" s="28">
        <f>IF(ISERROR(VLOOKUP(B10,[8]Gülle!$E$8:$K$1000,7,0)),"",(VLOOKUP(B10,[8]Gülle!$E$8:$K$1000,7,0)))</f>
        <v>668</v>
      </c>
      <c r="I10" s="27">
        <f>IF(ISERROR(VLOOKUP(B10,[8]Gülle!$E$8:$L$1000,8,0)),"",(VLOOKUP(B10,[8]Gülle!$E$8:$L$1000,8,0)))</f>
        <v>38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IF(ISERROR(VLOOKUP(B10,'[8]800m.'!$E$8:$F$986,2,0)),"",(VLOOKUP(B10,'[8]800m.'!$E$8:$H$986,2,0)))</f>
        <v/>
      </c>
      <c r="M10" s="50" t="str">
        <f>IF(ISERROR(VLOOKUP(B10,'[8]800m.'!$E$8:$G$986,3,0)),"",(VLOOKUP(B10,'[8]800m.'!$E$8:$G$986,3,0)))</f>
        <v/>
      </c>
      <c r="N10" s="49">
        <f>IF(ISERROR(VLOOKUP(B10,'[8]80m.'!$D$8:$F$1001,3,0)),"",(VLOOKUP(B10,'[8]80m.'!$D$8:$H$1001,3,0)))</f>
        <v>1078</v>
      </c>
      <c r="O10" s="22">
        <f>IF(ISERROR(VLOOKUP(B10,'[8]80m.'!$D$8:$G$1001,4,0)),"",(VLOOKUP(B10,'[8]80m.'!$D$8:$G$1001,4,0)))</f>
        <v>74</v>
      </c>
      <c r="P10" s="48">
        <f t="shared" si="0"/>
        <v>174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65" t="s">
        <v>184</v>
      </c>
      <c r="C11" s="65" t="s">
        <v>48</v>
      </c>
      <c r="D11" s="47">
        <f>IF(ISERROR(VLOOKUP(B11,'[8]60m.'!$D$8:$F$1000,3,0)),"",(VLOOKUP(B11,'[8]60m.'!$D$8:$H$1000,3,0)))</f>
        <v>850</v>
      </c>
      <c r="E11" s="27">
        <f>IF(ISERROR(VLOOKUP(B11,'[8]60m.'!$D$8:$G$1000,4,0)),"",(VLOOKUP(B11,'[8]60m.'!$D$8:$G$1000,4,0)))</f>
        <v>76</v>
      </c>
      <c r="F11" s="53">
        <f>IF(ISERROR(VLOOKUP(B11,[8]Uzun!$E$8:$K$1006,7,0)),"",(VLOOKUP(B11,[8]Uzun!$E$8:$K$1006,7,0)))</f>
        <v>427</v>
      </c>
      <c r="G11" s="22">
        <f>IF(ISERROR(VLOOKUP(B11,[8]Uzun!$E$8:$L$1006,8,0)),"",(VLOOKUP(B11,[8]Uzun!$E$8:$L$1006,8,0)))</f>
        <v>46</v>
      </c>
      <c r="H11" s="28">
        <f>IF(ISERROR(VLOOKUP(B11,[8]Gülle!$E$8:$K$1000,7,0)),"",(VLOOKUP(B11,[8]Gülle!$E$8:$K$1000,7,0)))</f>
        <v>819</v>
      </c>
      <c r="I11" s="27">
        <f>IF(ISERROR(VLOOKUP(B11,[8]Gülle!$E$8:$L$1000,8,0)),"",(VLOOKUP(B11,[8]Gülle!$E$8:$L$1000,8,0)))</f>
        <v>48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IF(ISERROR(VLOOKUP(B11,'[8]800m.'!$E$8:$F$986,2,0)),"",(VLOOKUP(B11,'[8]800m.'!$E$8:$H$986,2,0)))</f>
        <v/>
      </c>
      <c r="M11" s="50" t="str">
        <f>IF(ISERROR(VLOOKUP(B11,'[8]800m.'!$E$8:$G$986,3,0)),"",(VLOOKUP(B11,'[8]800m.'!$E$8:$G$986,3,0)))</f>
        <v/>
      </c>
      <c r="N11" s="49" t="str">
        <f>IF(ISERROR(VLOOKUP(B11,'[8]80m.'!$D$8:$F$1001,3,0)),"",(VLOOKUP(B11,'[8]80m.'!$D$8:$H$1001,3,0)))</f>
        <v/>
      </c>
      <c r="O11" s="22" t="str">
        <f>IF(ISERROR(VLOOKUP(B11,'[8]80m.'!$D$8:$G$1001,4,0)),"",(VLOOKUP(B11,'[8]80m.'!$D$8:$G$1001,4,0)))</f>
        <v/>
      </c>
      <c r="P11" s="48">
        <f t="shared" si="0"/>
        <v>170</v>
      </c>
      <c r="Q11" s="54"/>
      <c r="R11" s="45"/>
      <c r="S11" s="45"/>
      <c r="T11" s="45"/>
      <c r="U11" s="45"/>
      <c r="V11" s="45"/>
    </row>
    <row r="12" spans="1:22" ht="27.75" customHeight="1" x14ac:dyDescent="0.2">
      <c r="A12" s="31">
        <v>5</v>
      </c>
      <c r="B12" s="30" t="s">
        <v>185</v>
      </c>
      <c r="C12" s="30" t="s">
        <v>25</v>
      </c>
      <c r="D12" s="47">
        <f>IF(ISERROR(VLOOKUP(B12,'[8]60m.'!$D$8:$F$1000,3,0)),"",(VLOOKUP(B12,'[8]60m.'!$D$8:$H$1000,3,0)))</f>
        <v>853</v>
      </c>
      <c r="E12" s="27">
        <f>IF(ISERROR(VLOOKUP(B12,'[8]60m.'!$D$8:$G$1000,4,0)),"",(VLOOKUP(B12,'[8]60m.'!$D$8:$G$1000,4,0)))</f>
        <v>75</v>
      </c>
      <c r="F12" s="53">
        <f>IF(ISERROR(VLOOKUP(B12,[8]Uzun!$E$8:$K$1006,7,0)),"",(VLOOKUP(B12,[8]Uzun!$E$8:$K$1006,7,0)))</f>
        <v>448</v>
      </c>
      <c r="G12" s="22">
        <f>IF(ISERROR(VLOOKUP(B12,[8]Uzun!$E$8:$L$1006,8,0)),"",(VLOOKUP(B12,[8]Uzun!$E$8:$L$1006,8,0)))</f>
        <v>52</v>
      </c>
      <c r="H12" s="28">
        <f>IF(ISERROR(VLOOKUP(B12,[8]Gülle!$E$8:$K$1000,7,0)),"",(VLOOKUP(B12,[8]Gülle!$E$8:$K$1000,7,0)))</f>
        <v>740</v>
      </c>
      <c r="I12" s="27">
        <f>IF(ISERROR(VLOOKUP(B12,[8]Gülle!$E$8:$L$1000,8,0)),"",(VLOOKUP(B12,[8]Gülle!$E$8:$L$1000,8,0)))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IF(ISERROR(VLOOKUP(B12,'[8]800m.'!$E$8:$F$986,2,0)),"",(VLOOKUP(B12,'[8]800m.'!$E$8:$H$986,2,0)))</f>
        <v/>
      </c>
      <c r="M12" s="50" t="str">
        <f>IF(ISERROR(VLOOKUP(B12,'[8]800m.'!$E$8:$G$986,3,0)),"",(VLOOKUP(B12,'[8]800m.'!$E$8:$G$986,3,0)))</f>
        <v/>
      </c>
      <c r="N12" s="49" t="str">
        <f>IF(ISERROR(VLOOKUP(B12,'[8]80m.'!$D$8:$F$1001,3,0)),"",(VLOOKUP(B12,'[8]80m.'!$D$8:$H$1001,3,0)))</f>
        <v/>
      </c>
      <c r="O12" s="22" t="str">
        <f>IF(ISERROR(VLOOKUP(B12,'[8]80m.'!$D$8:$G$1001,4,0)),"",(VLOOKUP(B12,'[8]80m.'!$D$8:$G$1001,4,0)))</f>
        <v/>
      </c>
      <c r="P12" s="48">
        <f t="shared" si="0"/>
        <v>170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186</v>
      </c>
      <c r="C13" s="30" t="s">
        <v>63</v>
      </c>
      <c r="D13" s="47" t="str">
        <f>IF(ISERROR(VLOOKUP(B13,'[8]60m.'!$D$8:$F$1000,3,0)),"",(VLOOKUP(B13,'[8]60m.'!$D$8:$H$1000,3,0)))</f>
        <v/>
      </c>
      <c r="E13" s="27" t="str">
        <f>IF(ISERROR(VLOOKUP(B13,'[8]60m.'!$D$8:$G$1000,4,0)),"",(VLOOKUP(B13,'[8]60m.'!$D$8:$G$1000,4,0)))</f>
        <v/>
      </c>
      <c r="F13" s="53">
        <f>IF(ISERROR(VLOOKUP(B13,[8]Uzun!$E$8:$K$1006,7,0)),"",(VLOOKUP(B13,[8]Uzun!$E$8:$K$1006,7,0)))</f>
        <v>446</v>
      </c>
      <c r="G13" s="22">
        <f>IF(ISERROR(VLOOKUP(B13,[8]Uzun!$E$8:$L$1006,8,0)),"",(VLOOKUP(B13,[8]Uzun!$E$8:$L$1006,8,0)))</f>
        <v>51</v>
      </c>
      <c r="H13" s="28">
        <f>IF(ISERROR(VLOOKUP(B13,[8]Gülle!$E$8:$K$1000,7,0)),"",(VLOOKUP(B13,[8]Gülle!$E$8:$K$1000,7,0)))</f>
        <v>782</v>
      </c>
      <c r="I13" s="27">
        <f>IF(ISERROR(VLOOKUP(B13,[8]Gülle!$E$8:$L$1000,8,0)),"",(VLOOKUP(B13,[8]Gülle!$E$8:$L$1000,8,0)))</f>
        <v>45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IF(ISERROR(VLOOKUP(B13,'[8]800m.'!$E$8:$F$986,2,0)),"",(VLOOKUP(B13,'[8]800m.'!$E$8:$H$986,2,0)))</f>
        <v/>
      </c>
      <c r="M13" s="50" t="str">
        <f>IF(ISERROR(VLOOKUP(B13,'[8]800m.'!$E$8:$G$986,3,0)),"",(VLOOKUP(B13,'[8]800m.'!$E$8:$G$986,3,0)))</f>
        <v/>
      </c>
      <c r="N13" s="49">
        <f>IF(ISERROR(VLOOKUP(B13,'[8]80m.'!$D$8:$F$1001,3,0)),"",(VLOOKUP(B13,'[8]80m.'!$D$8:$H$1001,3,0)))</f>
        <v>1082</v>
      </c>
      <c r="O13" s="22">
        <f>IF(ISERROR(VLOOKUP(B13,'[8]80m.'!$D$8:$G$1001,4,0)),"",(VLOOKUP(B13,'[8]80m.'!$D$8:$G$1001,4,0)))</f>
        <v>73</v>
      </c>
      <c r="P13" s="48">
        <f t="shared" si="0"/>
        <v>169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187</v>
      </c>
      <c r="C14" s="30" t="s">
        <v>41</v>
      </c>
      <c r="D14" s="47" t="str">
        <f>IF(ISERROR(VLOOKUP(B14,'[8]60m.'!$D$8:$F$1000,3,0)),"",(VLOOKUP(B14,'[8]60m.'!$D$8:$H$1000,3,0)))</f>
        <v/>
      </c>
      <c r="E14" s="27" t="str">
        <f>IF(ISERROR(VLOOKUP(B14,'[8]60m.'!$D$8:$G$1000,4,0)),"",(VLOOKUP(B14,'[8]60m.'!$D$8:$G$1000,4,0)))</f>
        <v/>
      </c>
      <c r="F14" s="53">
        <f>IF(ISERROR(VLOOKUP(B14,[8]Uzun!$E$8:$K$1006,7,0)),"",(VLOOKUP(B14,[8]Uzun!$E$8:$K$1006,7,0)))</f>
        <v>490</v>
      </c>
      <c r="G14" s="22">
        <f>IF(ISERROR(VLOOKUP(B14,[8]Uzun!$E$8:$L$1006,8,0)),"",(VLOOKUP(B14,[8]Uzun!$E$8:$L$1006,8,0)))</f>
        <v>62</v>
      </c>
      <c r="H14" s="28">
        <f>IF(ISERROR(VLOOKUP(B14,[8]Gülle!$E$8:$K$1000,7,0)),"",(VLOOKUP(B14,[8]Gülle!$E$8:$K$1000,7,0)))</f>
        <v>799</v>
      </c>
      <c r="I14" s="27">
        <f>IF(ISERROR(VLOOKUP(B14,[8]Gülle!$E$8:$L$1000,8,0)),"",(VLOOKUP(B14,[8]Gülle!$E$8:$L$1000,8,0)))</f>
        <v>46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IF(ISERROR(VLOOKUP(B14,'[8]800m.'!$E$8:$F$986,2,0)),"",(VLOOKUP(B14,'[8]800m.'!$E$8:$H$986,2,0)))</f>
        <v/>
      </c>
      <c r="M14" s="50" t="str">
        <f>IF(ISERROR(VLOOKUP(B14,'[8]800m.'!$E$8:$G$986,3,0)),"",(VLOOKUP(B14,'[8]800m.'!$E$8:$G$986,3,0)))</f>
        <v/>
      </c>
      <c r="N14" s="49" t="str">
        <f>IF(ISERROR(VLOOKUP(B14,'[8]80m.'!$D$8:$F$1001,3,0)),"",(VLOOKUP(B14,'[8]80m.'!$D$8:$H$1001,3,0)))</f>
        <v>11.51
(5038)</v>
      </c>
      <c r="O14" s="22">
        <f>IF(ISERROR(VLOOKUP(B14,'[8]80m.'!$D$8:$G$1001,4,0)),"",(VLOOKUP(B14,'[8]80m.'!$D$8:$G$1001,4,0)))</f>
        <v>59</v>
      </c>
      <c r="P14" s="48">
        <f t="shared" si="0"/>
        <v>167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188</v>
      </c>
      <c r="C15" s="30" t="s">
        <v>63</v>
      </c>
      <c r="D15" s="47">
        <f>IF(ISERROR(VLOOKUP(B15,'[8]60m.'!$D$8:$F$1000,3,0)),"",(VLOOKUP(B15,'[8]60m.'!$D$8:$H$1000,3,0)))</f>
        <v>882</v>
      </c>
      <c r="E15" s="27">
        <f>IF(ISERROR(VLOOKUP(B15,'[8]60m.'!$D$8:$G$1000,4,0)),"",(VLOOKUP(B15,'[8]60m.'!$D$8:$G$1000,4,0)))</f>
        <v>69</v>
      </c>
      <c r="F15" s="53">
        <f>IF(ISERROR(VLOOKUP(B15,[8]Uzun!$E$8:$K$1006,7,0)),"",(VLOOKUP(B15,[8]Uzun!$E$8:$K$1006,7,0)))</f>
        <v>397</v>
      </c>
      <c r="G15" s="22">
        <f>IF(ISERROR(VLOOKUP(B15,[8]Uzun!$E$8:$L$1006,8,0)),"",(VLOOKUP(B15,[8]Uzun!$E$8:$L$1006,8,0)))</f>
        <v>39</v>
      </c>
      <c r="H15" s="28">
        <f>IF(ISERROR(VLOOKUP(B15,[8]Gülle!$E$8:$K$1000,7,0)),"",(VLOOKUP(B15,[8]Gülle!$E$8:$K$1000,7,0)))</f>
        <v>960</v>
      </c>
      <c r="I15" s="27">
        <f>IF(ISERROR(VLOOKUP(B15,[8]Gülle!$E$8:$L$1000,8,0)),"",(VLOOKUP(B15,[8]Gülle!$E$8:$L$1000,8,0)))</f>
        <v>57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IF(ISERROR(VLOOKUP(B15,'[8]800m.'!$E$8:$F$986,2,0)),"",(VLOOKUP(B15,'[8]800m.'!$E$8:$H$986,2,0)))</f>
        <v/>
      </c>
      <c r="M15" s="50" t="str">
        <f>IF(ISERROR(VLOOKUP(B15,'[8]800m.'!$E$8:$G$986,3,0)),"",(VLOOKUP(B15,'[8]800m.'!$E$8:$G$986,3,0)))</f>
        <v/>
      </c>
      <c r="N15" s="49" t="str">
        <f>IF(ISERROR(VLOOKUP(B15,'[8]80m.'!$D$8:$F$1001,3,0)),"",(VLOOKUP(B15,'[8]80m.'!$D$8:$H$1001,3,0)))</f>
        <v/>
      </c>
      <c r="O15" s="22" t="str">
        <f>IF(ISERROR(VLOOKUP(B15,'[8]80m.'!$D$8:$G$1001,4,0)),"",(VLOOKUP(B15,'[8]80m.'!$D$8:$G$1001,4,0)))</f>
        <v/>
      </c>
      <c r="P15" s="48">
        <f t="shared" si="0"/>
        <v>165</v>
      </c>
      <c r="Q15" s="54"/>
      <c r="R15" s="45"/>
      <c r="S15" s="45"/>
      <c r="T15" s="45"/>
      <c r="U15" s="45"/>
      <c r="V15" s="45"/>
    </row>
    <row r="16" spans="1:22" ht="27.75" customHeight="1" x14ac:dyDescent="0.2">
      <c r="A16" s="31">
        <v>9</v>
      </c>
      <c r="B16" s="30" t="s">
        <v>189</v>
      </c>
      <c r="C16" s="30" t="s">
        <v>25</v>
      </c>
      <c r="D16" s="47">
        <f>IF(ISERROR(VLOOKUP(B16,'[8]60m.'!$D$8:$F$1000,3,0)),"",(VLOOKUP(B16,'[8]60m.'!$D$8:$H$1000,3,0)))</f>
        <v>852</v>
      </c>
      <c r="E16" s="27">
        <f>IF(ISERROR(VLOOKUP(B16,'[8]60m.'!$D$8:$G$1000,4,0)),"",(VLOOKUP(B16,'[8]60m.'!$D$8:$G$1000,4,0)))</f>
        <v>75</v>
      </c>
      <c r="F16" s="53">
        <f>IF(ISERROR(VLOOKUP(B16,[8]Uzun!$E$8:$K$1006,7,0)),"",(VLOOKUP(B16,[8]Uzun!$E$8:$K$1006,7,0)))</f>
        <v>464</v>
      </c>
      <c r="G16" s="22">
        <f>IF(ISERROR(VLOOKUP(B16,[8]Uzun!$E$8:$L$1006,8,0)),"",(VLOOKUP(B16,[8]Uzun!$E$8:$L$1006,8,0)))</f>
        <v>56</v>
      </c>
      <c r="H16" s="28">
        <f>IF(ISERROR(VLOOKUP(B16,[8]Gülle!$E$8:$K$1000,7,0)),"",(VLOOKUP(B16,[8]Gülle!$E$8:$K$1000,7,0)))</f>
        <v>615</v>
      </c>
      <c r="I16" s="27">
        <f>IF(ISERROR(VLOOKUP(B16,[8]Gülle!$E$8:$L$1000,8,0)),"",(VLOOKUP(B16,[8]Gülle!$E$8:$L$1000,8,0)))</f>
        <v>34</v>
      </c>
      <c r="J16" s="52"/>
      <c r="K16" s="22" t="str">
        <f>IF(ISERROR(VLOOKUP(B16,#REF!,7,0)),"",(VLOOKUP(B16,#REF!,7,0)))</f>
        <v/>
      </c>
      <c r="L16" s="51" t="str">
        <f>IF(ISERROR(VLOOKUP(B16,'[8]800m.'!$E$8:$F$986,2,0)),"",(VLOOKUP(B16,'[8]800m.'!$E$8:$H$986,2,0)))</f>
        <v/>
      </c>
      <c r="M16" s="50" t="str">
        <f>IF(ISERROR(VLOOKUP(B16,'[8]800m.'!$E$8:$G$986,3,0)),"",(VLOOKUP(B16,'[8]800m.'!$E$8:$G$986,3,0)))</f>
        <v/>
      </c>
      <c r="N16" s="49" t="str">
        <f>IF(ISERROR(VLOOKUP(B16,'[8]80m.'!$D$8:$F$1001,3,0)),"",(VLOOKUP(B16,'[8]80m.'!$D$8:$H$1001,3,0)))</f>
        <v/>
      </c>
      <c r="O16" s="22" t="str">
        <f>IF(ISERROR(VLOOKUP(B16,'[8]80m.'!$D$8:$G$1001,4,0)),"",(VLOOKUP(B16,'[8]80m.'!$D$8:$G$1001,4,0)))</f>
        <v/>
      </c>
      <c r="P16" s="48">
        <f t="shared" si="0"/>
        <v>165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190</v>
      </c>
      <c r="C17" s="30" t="s">
        <v>63</v>
      </c>
      <c r="D17" s="47">
        <f>IF(ISERROR(VLOOKUP(B17,'[8]60m.'!$D$8:$F$1000,3,0)),"",(VLOOKUP(B17,'[8]60m.'!$D$8:$H$1000,3,0)))</f>
        <v>868</v>
      </c>
      <c r="E17" s="27">
        <f>IF(ISERROR(VLOOKUP(B17,'[8]60m.'!$D$8:$G$1000,4,0)),"",(VLOOKUP(B17,'[8]60m.'!$D$8:$G$1000,4,0)))</f>
        <v>72</v>
      </c>
      <c r="F17" s="53">
        <f>IF(ISERROR(VLOOKUP(B17,[8]Uzun!$E$8:$K$1006,7,0)),"",(VLOOKUP(B17,[8]Uzun!$E$8:$K$1006,7,0)))</f>
        <v>432</v>
      </c>
      <c r="G17" s="22">
        <f>IF(ISERROR(VLOOKUP(B17,[8]Uzun!$E$8:$L$1006,8,0)),"",(VLOOKUP(B17,[8]Uzun!$E$8:$L$1006,8,0)))</f>
        <v>48</v>
      </c>
      <c r="H17" s="28">
        <f>IF(ISERROR(VLOOKUP(B17,[8]Gülle!$E$8:$K$1000,7,0)),"",(VLOOKUP(B17,[8]Gülle!$E$8:$K$1000,7,0)))</f>
        <v>690</v>
      </c>
      <c r="I17" s="27">
        <f>IF(ISERROR(VLOOKUP(B17,[8]Gülle!$E$8:$L$1000,8,0)),"",(VLOOKUP(B17,[8]Gülle!$E$8:$L$1000,8,0)))</f>
        <v>39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IF(ISERROR(VLOOKUP(B17,'[8]800m.'!$E$8:$F$986,2,0)),"",(VLOOKUP(B17,'[8]800m.'!$E$8:$H$986,2,0)))</f>
        <v/>
      </c>
      <c r="M17" s="50" t="str">
        <f>IF(ISERROR(VLOOKUP(B17,'[8]800m.'!$E$8:$G$986,3,0)),"",(VLOOKUP(B17,'[8]800m.'!$E$8:$G$986,3,0)))</f>
        <v/>
      </c>
      <c r="N17" s="49" t="str">
        <f>IF(ISERROR(VLOOKUP(B17,'[8]80m.'!$D$8:$F$1001,3,0)),"",(VLOOKUP(B17,'[8]80m.'!$D$8:$H$1001,3,0)))</f>
        <v/>
      </c>
      <c r="O17" s="22" t="str">
        <f>IF(ISERROR(VLOOKUP(B17,'[8]80m.'!$D$8:$G$1001,4,0)),"",(VLOOKUP(B17,'[8]80m.'!$D$8:$G$1001,4,0)))</f>
        <v/>
      </c>
      <c r="P17" s="48">
        <f t="shared" si="0"/>
        <v>159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191</v>
      </c>
      <c r="C18" s="30" t="s">
        <v>43</v>
      </c>
      <c r="D18" s="47" t="str">
        <f>IF(ISERROR(VLOOKUP(B18,'[8]60m.'!$D$8:$F$1000,3,0)),"",(VLOOKUP(B18,'[8]60m.'!$D$8:$H$1000,3,0)))</f>
        <v/>
      </c>
      <c r="E18" s="27" t="str">
        <f>IF(ISERROR(VLOOKUP(B18,'[8]60m.'!$D$8:$G$1000,4,0)),"",(VLOOKUP(B18,'[8]60m.'!$D$8:$G$1000,4,0)))</f>
        <v/>
      </c>
      <c r="F18" s="53">
        <f>IF(ISERROR(VLOOKUP(B18,[8]Uzun!$E$8:$K$1006,7,0)),"",(VLOOKUP(B18,[8]Uzun!$E$8:$K$1006,7,0)))</f>
        <v>427</v>
      </c>
      <c r="G18" s="22">
        <f>IF(ISERROR(VLOOKUP(B18,[8]Uzun!$E$8:$L$1006,8,0)),"",(VLOOKUP(B18,[8]Uzun!$E$8:$L$1006,8,0)))</f>
        <v>46</v>
      </c>
      <c r="H18" s="28">
        <f>IF(ISERROR(VLOOKUP(B18,[8]Gülle!$E$8:$K$1000,7,0)),"",(VLOOKUP(B18,[8]Gülle!$E$8:$K$1000,7,0)))</f>
        <v>765</v>
      </c>
      <c r="I18" s="27">
        <f>IF(ISERROR(VLOOKUP(B18,[8]Gülle!$E$8:$L$1000,8,0)),"",(VLOOKUP(B18,[8]Gülle!$E$8:$L$1000,8,0)))</f>
        <v>44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IF(ISERROR(VLOOKUP(B18,'[8]800m.'!$E$8:$F$986,2,0)),"",(VLOOKUP(B18,'[8]800m.'!$E$8:$H$986,2,0)))</f>
        <v/>
      </c>
      <c r="M18" s="50" t="str">
        <f>IF(ISERROR(VLOOKUP(B18,'[8]800m.'!$E$8:$G$986,3,0)),"",(VLOOKUP(B18,'[8]800m.'!$E$8:$G$986,3,0)))</f>
        <v/>
      </c>
      <c r="N18" s="49">
        <f>IF(ISERROR(VLOOKUP(B18,'[8]80m.'!$D$8:$F$1001,3,0)),"",(VLOOKUP(B18,'[8]80m.'!$D$8:$H$1001,3,0)))</f>
        <v>1163</v>
      </c>
      <c r="O18" s="22">
        <f>IF(ISERROR(VLOOKUP(B18,'[8]80m.'!$D$8:$G$1001,4,0)),"",(VLOOKUP(B18,'[8]80m.'!$D$8:$G$1001,4,0)))</f>
        <v>57</v>
      </c>
      <c r="P18" s="48">
        <f t="shared" si="0"/>
        <v>147</v>
      </c>
      <c r="Q18" s="54"/>
      <c r="R18" s="45"/>
      <c r="S18" s="45"/>
      <c r="T18" s="45"/>
      <c r="U18" s="45"/>
      <c r="V18" s="45"/>
    </row>
    <row r="19" spans="1:22" ht="27.75" customHeight="1" x14ac:dyDescent="0.2">
      <c r="A19" s="31">
        <v>12</v>
      </c>
      <c r="B19" s="30" t="s">
        <v>192</v>
      </c>
      <c r="C19" s="30" t="s">
        <v>25</v>
      </c>
      <c r="D19" s="47">
        <f>IF(ISERROR(VLOOKUP(B19,'[8]60m.'!$D$8:$F$1000,3,0)),"",(VLOOKUP(B19,'[8]60m.'!$D$8:$H$1000,3,0)))</f>
        <v>918</v>
      </c>
      <c r="E19" s="27">
        <f>IF(ISERROR(VLOOKUP(B19,'[8]60m.'!$D$8:$G$1000,4,0)),"",(VLOOKUP(B19,'[8]60m.'!$D$8:$G$1000,4,0)))</f>
        <v>62</v>
      </c>
      <c r="F19" s="53">
        <f>IF(ISERROR(VLOOKUP(B19,[8]Uzun!$E$8:$K$1006,7,0)),"",(VLOOKUP(B19,[8]Uzun!$E$8:$K$1006,7,0)))</f>
        <v>392</v>
      </c>
      <c r="G19" s="22">
        <f>IF(ISERROR(VLOOKUP(B19,[8]Uzun!$E$8:$L$1006,8,0)),"",(VLOOKUP(B19,[8]Uzun!$E$8:$L$1006,8,0)))</f>
        <v>38</v>
      </c>
      <c r="H19" s="28">
        <f>IF(ISERROR(VLOOKUP(B19,[8]Gülle!$E$8:$K$1000,7,0)),"",(VLOOKUP(B19,[8]Gülle!$E$8:$K$1000,7,0)))</f>
        <v>730</v>
      </c>
      <c r="I19" s="27">
        <f>IF(ISERROR(VLOOKUP(B19,[8]Gülle!$E$8:$L$1000,8,0)),"",(VLOOKUP(B19,[8]Gülle!$E$8:$L$1000,8,0)))</f>
        <v>42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IF(ISERROR(VLOOKUP(B19,'[8]800m.'!$E$8:$F$986,2,0)),"",(VLOOKUP(B19,'[8]800m.'!$E$8:$H$986,2,0)))</f>
        <v/>
      </c>
      <c r="M19" s="50" t="str">
        <f>IF(ISERROR(VLOOKUP(B19,'[8]800m.'!$E$8:$G$986,3,0)),"",(VLOOKUP(B19,'[8]800m.'!$E$8:$G$986,3,0)))</f>
        <v/>
      </c>
      <c r="N19" s="49" t="str">
        <f>IF(ISERROR(VLOOKUP(B19,'[8]80m.'!$D$8:$F$1001,3,0)),"",(VLOOKUP(B19,'[8]80m.'!$D$8:$H$1001,3,0)))</f>
        <v/>
      </c>
      <c r="O19" s="22" t="str">
        <f>IF(ISERROR(VLOOKUP(B19,'[8]80m.'!$D$8:$G$1001,4,0)),"",(VLOOKUP(B19,'[8]80m.'!$D$8:$G$1001,4,0)))</f>
        <v/>
      </c>
      <c r="P19" s="48">
        <f t="shared" si="0"/>
        <v>142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193</v>
      </c>
      <c r="C20" s="30" t="s">
        <v>41</v>
      </c>
      <c r="D20" s="47" t="str">
        <f>IF(ISERROR(VLOOKUP(B20,'[8]60m.'!$D$8:$F$1000,3,0)),"",(VLOOKUP(B20,'[8]60m.'!$D$8:$H$1000,3,0)))</f>
        <v/>
      </c>
      <c r="E20" s="27" t="str">
        <f>IF(ISERROR(VLOOKUP(B20,'[8]60m.'!$D$8:$G$1000,4,0)),"",(VLOOKUP(B20,'[8]60m.'!$D$8:$G$1000,4,0)))</f>
        <v/>
      </c>
      <c r="F20" s="53">
        <f>IF(ISERROR(VLOOKUP(B20,[8]Uzun!$E$8:$K$1006,7,0)),"",(VLOOKUP(B20,[8]Uzun!$E$8:$K$1006,7,0)))</f>
        <v>455</v>
      </c>
      <c r="G20" s="22">
        <f>IF(ISERROR(VLOOKUP(B20,[8]Uzun!$E$8:$L$1006,8,0)),"",(VLOOKUP(B20,[8]Uzun!$E$8:$L$1006,8,0)))</f>
        <v>53</v>
      </c>
      <c r="H20" s="28">
        <f>IF(ISERROR(VLOOKUP(B20,[8]Gülle!$E$8:$K$1000,7,0)),"",(VLOOKUP(B20,[8]Gülle!$E$8:$K$1000,7,0)))</f>
        <v>670</v>
      </c>
      <c r="I20" s="27">
        <f>IF(ISERROR(VLOOKUP(B20,[8]Gülle!$E$8:$L$1000,8,0)),"",(VLOOKUP(B20,[8]Gülle!$E$8:$L$1000,8,0)))</f>
        <v>38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IF(ISERROR(VLOOKUP(B20,'[8]800m.'!$E$8:$F$986,2,0)),"",(VLOOKUP(B20,'[8]800m.'!$E$8:$H$986,2,0)))</f>
        <v/>
      </c>
      <c r="M20" s="50" t="str">
        <f>IF(ISERROR(VLOOKUP(B20,'[8]800m.'!$E$8:$G$986,3,0)),"",(VLOOKUP(B20,'[8]800m.'!$E$8:$G$986,3,0)))</f>
        <v/>
      </c>
      <c r="N20" s="49">
        <f>IF(ISERROR(VLOOKUP(B20,'[8]80m.'!$D$8:$F$1001,3,0)),"",(VLOOKUP(B20,'[8]80m.'!$D$8:$H$1001,3,0)))</f>
        <v>1196</v>
      </c>
      <c r="O20" s="22">
        <f>IF(ISERROR(VLOOKUP(B20,'[8]80m.'!$D$8:$G$1001,4,0)),"",(VLOOKUP(B20,'[8]80m.'!$D$8:$G$1001,4,0)))</f>
        <v>50</v>
      </c>
      <c r="P20" s="48">
        <f t="shared" si="0"/>
        <v>141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65" t="s">
        <v>194</v>
      </c>
      <c r="C21" s="65" t="s">
        <v>43</v>
      </c>
      <c r="D21" s="47">
        <f>IF(ISERROR(VLOOKUP(B21,'[8]60m.'!$D$8:$F$1000,3,0)),"",(VLOOKUP(B21,'[8]60m.'!$D$8:$H$1000,3,0)))</f>
        <v>922</v>
      </c>
      <c r="E21" s="27">
        <f>IF(ISERROR(VLOOKUP(B21,'[8]60m.'!$D$8:$G$1000,4,0)),"",(VLOOKUP(B21,'[8]60m.'!$D$8:$G$1000,4,0)))</f>
        <v>61</v>
      </c>
      <c r="F21" s="53">
        <f>IF(ISERROR(VLOOKUP(B21,[8]Uzun!$E$8:$K$1006,7,0)),"",(VLOOKUP(B21,[8]Uzun!$E$8:$K$1006,7,0)))</f>
        <v>428</v>
      </c>
      <c r="G21" s="22">
        <f>IF(ISERROR(VLOOKUP(B21,[8]Uzun!$E$8:$L$1006,8,0)),"",(VLOOKUP(B21,[8]Uzun!$E$8:$L$1006,8,0)))</f>
        <v>47</v>
      </c>
      <c r="H21" s="28">
        <f>IF(ISERROR(VLOOKUP(B21,[8]Gülle!$E$8:$K$1000,7,0)),"",(VLOOKUP(B21,[8]Gülle!$E$8:$K$1000,7,0)))</f>
        <v>569</v>
      </c>
      <c r="I21" s="27">
        <f>IF(ISERROR(VLOOKUP(B21,[8]Gülle!$E$8:$L$1000,8,0)),"",(VLOOKUP(B21,[8]Gülle!$E$8:$L$1000,8,0)))</f>
        <v>31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IF(ISERROR(VLOOKUP(B21,'[8]800m.'!$E$8:$F$986,2,0)),"",(VLOOKUP(B21,'[8]800m.'!$E$8:$H$986,2,0)))</f>
        <v/>
      </c>
      <c r="M21" s="50" t="str">
        <f>IF(ISERROR(VLOOKUP(B21,'[8]800m.'!$E$8:$G$986,3,0)),"",(VLOOKUP(B21,'[8]800m.'!$E$8:$G$986,3,0)))</f>
        <v/>
      </c>
      <c r="N21" s="49" t="str">
        <f>IF(ISERROR(VLOOKUP(B21,'[8]80m.'!$D$8:$F$1001,3,0)),"",(VLOOKUP(B21,'[8]80m.'!$D$8:$H$1001,3,0)))</f>
        <v/>
      </c>
      <c r="O21" s="22" t="str">
        <f>IF(ISERROR(VLOOKUP(B21,'[8]80m.'!$D$8:$G$1001,4,0)),"",(VLOOKUP(B21,'[8]80m.'!$D$8:$G$1001,4,0)))</f>
        <v/>
      </c>
      <c r="P21" s="48">
        <f t="shared" si="0"/>
        <v>139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195</v>
      </c>
      <c r="C22" s="30" t="s">
        <v>63</v>
      </c>
      <c r="D22" s="47" t="str">
        <f>IF(ISERROR(VLOOKUP(B22,'[8]60m.'!$D$8:$F$1000,3,0)),"",(VLOOKUP(B22,'[8]60m.'!$D$8:$H$1000,3,0)))</f>
        <v/>
      </c>
      <c r="E22" s="27" t="str">
        <f>IF(ISERROR(VLOOKUP(B22,'[8]60m.'!$D$8:$G$1000,4,0)),"",(VLOOKUP(B22,'[8]60m.'!$D$8:$G$1000,4,0)))</f>
        <v/>
      </c>
      <c r="F22" s="53">
        <f>IF(ISERROR(VLOOKUP(B22,[8]Uzun!$E$8:$K$1006,7,0)),"",(VLOOKUP(B22,[8]Uzun!$E$8:$K$1006,7,0)))</f>
        <v>517</v>
      </c>
      <c r="G22" s="22">
        <f>IF(ISERROR(VLOOKUP(B22,[8]Uzun!$E$8:$L$1006,8,0)),"",(VLOOKUP(B22,[8]Uzun!$E$8:$L$1006,8,0)))</f>
        <v>69</v>
      </c>
      <c r="H22" s="28" t="str">
        <f>IF(ISERROR(VLOOKUP(B22,[8]Gülle!$E$8:$K$1000,7,0)),"",(VLOOKUP(B22,[8]Gülle!$E$8:$K$1000,7,0)))</f>
        <v/>
      </c>
      <c r="I22" s="27" t="str">
        <f>IF(ISERROR(VLOOKUP(B22,[8]Gülle!$E$8:$L$1000,8,0)),"",(VLOOKUP(B22,[8]Gülle!$E$8:$L$1000,8,0)))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IF(ISERROR(VLOOKUP(B22,'[8]800m.'!$E$8:$F$986,2,0)),"",(VLOOKUP(B22,'[8]800m.'!$E$8:$H$986,2,0)))</f>
        <v/>
      </c>
      <c r="M22" s="50" t="str">
        <f>IF(ISERROR(VLOOKUP(B22,'[8]800m.'!$E$8:$G$986,3,0)),"",(VLOOKUP(B22,'[8]800m.'!$E$8:$G$986,3,0)))</f>
        <v/>
      </c>
      <c r="N22" s="49">
        <f>IF(ISERROR(VLOOKUP(B22,'[8]80m.'!$D$8:$F$1001,3,0)),"",(VLOOKUP(B22,'[8]80m.'!$D$8:$H$1001,3,0)))</f>
        <v>1113</v>
      </c>
      <c r="O22" s="22">
        <f>IF(ISERROR(VLOOKUP(B22,'[8]80m.'!$D$8:$G$1001,4,0)),"",(VLOOKUP(B22,'[8]80m.'!$D$8:$G$1001,4,0)))</f>
        <v>67</v>
      </c>
      <c r="P22" s="48">
        <f t="shared" si="0"/>
        <v>136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196</v>
      </c>
      <c r="C23" s="30" t="s">
        <v>41</v>
      </c>
      <c r="D23" s="47" t="str">
        <f>IF(ISERROR(VLOOKUP(B23,'[8]60m.'!$D$8:$F$1000,3,0)),"",(VLOOKUP(B23,'[8]60m.'!$D$8:$H$1000,3,0)))</f>
        <v/>
      </c>
      <c r="E23" s="27" t="str">
        <f>IF(ISERROR(VLOOKUP(B23,'[8]60m.'!$D$8:$G$1000,4,0)),"",(VLOOKUP(B23,'[8]60m.'!$D$8:$G$1000,4,0)))</f>
        <v/>
      </c>
      <c r="F23" s="53">
        <f>IF(ISERROR(VLOOKUP(B23,[8]Uzun!$E$8:$K$1006,7,0)),"",(VLOOKUP(B23,[8]Uzun!$E$8:$K$1006,7,0)))</f>
        <v>426</v>
      </c>
      <c r="G23" s="22">
        <f>IF(ISERROR(VLOOKUP(B23,[8]Uzun!$E$8:$L$1006,8,0)),"",(VLOOKUP(B23,[8]Uzun!$E$8:$L$1006,8,0)))</f>
        <v>46</v>
      </c>
      <c r="H23" s="28">
        <f>IF(ISERROR(VLOOKUP(B23,[8]Gülle!$E$8:$K$1000,7,0)),"",(VLOOKUP(B23,[8]Gülle!$E$8:$K$1000,7,0)))</f>
        <v>560</v>
      </c>
      <c r="I23" s="27">
        <f>IF(ISERROR(VLOOKUP(B23,[8]Gülle!$E$8:$L$1000,8,0)),"",(VLOOKUP(B23,[8]Gülle!$E$8:$L$1000,8,0)))</f>
        <v>31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IF(ISERROR(VLOOKUP(B23,'[8]800m.'!$E$8:$F$986,2,0)),"",(VLOOKUP(B23,'[8]800m.'!$E$8:$H$986,2,0)))</f>
        <v/>
      </c>
      <c r="M23" s="50" t="str">
        <f>IF(ISERROR(VLOOKUP(B23,'[8]800m.'!$E$8:$G$986,3,0)),"",(VLOOKUP(B23,'[8]800m.'!$E$8:$G$986,3,0)))</f>
        <v/>
      </c>
      <c r="N23" s="49">
        <f>IF(ISERROR(VLOOKUP(B23,'[8]80m.'!$D$8:$F$1001,3,0)),"",(VLOOKUP(B23,'[8]80m.'!$D$8:$H$1001,3,0)))</f>
        <v>1168</v>
      </c>
      <c r="O23" s="22">
        <f>IF(ISERROR(VLOOKUP(B23,'[8]80m.'!$D$8:$G$1001,4,0)),"",(VLOOKUP(B23,'[8]80m.'!$D$8:$G$1001,4,0)))</f>
        <v>56</v>
      </c>
      <c r="P23" s="48">
        <f t="shared" si="0"/>
        <v>133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197</v>
      </c>
      <c r="C24" s="30" t="s">
        <v>52</v>
      </c>
      <c r="D24" s="47" t="str">
        <f>IF(ISERROR(VLOOKUP(B24,'[8]60m.'!$D$8:$F$1000,3,0)),"",(VLOOKUP(B24,'[8]60m.'!$D$8:$H$1000,3,0)))</f>
        <v/>
      </c>
      <c r="E24" s="27" t="str">
        <f>IF(ISERROR(VLOOKUP(B24,'[8]60m.'!$D$8:$G$1000,4,0)),"",(VLOOKUP(B24,'[8]60m.'!$D$8:$G$1000,4,0)))</f>
        <v/>
      </c>
      <c r="F24" s="53">
        <f>IF(ISERROR(VLOOKUP(B24,[8]Uzun!$E$8:$K$1006,7,0)),"",(VLOOKUP(B24,[8]Uzun!$E$8:$K$1006,7,0)))</f>
        <v>350</v>
      </c>
      <c r="G24" s="22">
        <f>IF(ISERROR(VLOOKUP(B24,[8]Uzun!$E$8:$L$1006,8,0)),"",(VLOOKUP(B24,[8]Uzun!$E$8:$L$1006,8,0)))</f>
        <v>30</v>
      </c>
      <c r="H24" s="28">
        <f>IF(ISERROR(VLOOKUP(B24,[8]Gülle!$E$8:$K$1000,7,0)),"",(VLOOKUP(B24,[8]Gülle!$E$8:$K$1000,7,0)))</f>
        <v>609</v>
      </c>
      <c r="I24" s="27">
        <f>IF(ISERROR(VLOOKUP(B24,[8]Gülle!$E$8:$L$1000,8,0)),"",(VLOOKUP(B24,[8]Gülle!$E$8:$L$1000,8,0)))</f>
        <v>34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IF(ISERROR(VLOOKUP(B24,'[8]800m.'!$E$8:$F$986,2,0)),"",(VLOOKUP(B24,'[8]800m.'!$E$8:$H$986,2,0)))</f>
        <v/>
      </c>
      <c r="M24" s="50" t="str">
        <f>IF(ISERROR(VLOOKUP(B24,'[8]800m.'!$E$8:$G$986,3,0)),"",(VLOOKUP(B24,'[8]800m.'!$E$8:$G$986,3,0)))</f>
        <v/>
      </c>
      <c r="N24" s="49">
        <f>IF(ISERROR(VLOOKUP(B24,'[8]80m.'!$D$8:$F$1001,3,0)),"",(VLOOKUP(B24,'[8]80m.'!$D$8:$H$1001,3,0)))</f>
        <v>1110</v>
      </c>
      <c r="O24" s="22">
        <f>IF(ISERROR(VLOOKUP(B24,'[8]80m.'!$D$8:$G$1001,4,0)),"",(VLOOKUP(B24,'[8]80m.'!$D$8:$G$1001,4,0)))</f>
        <v>68</v>
      </c>
      <c r="P24" s="48">
        <f t="shared" si="0"/>
        <v>132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198</v>
      </c>
      <c r="C25" s="30" t="s">
        <v>43</v>
      </c>
      <c r="D25" s="47" t="str">
        <f>IF(ISERROR(VLOOKUP(B25,'[8]60m.'!$D$8:$F$1000,3,0)),"",(VLOOKUP(B25,'[8]60m.'!$D$8:$H$1000,3,0)))</f>
        <v/>
      </c>
      <c r="E25" s="27" t="str">
        <f>IF(ISERROR(VLOOKUP(B25,'[8]60m.'!$D$8:$G$1000,4,0)),"",(VLOOKUP(B25,'[8]60m.'!$D$8:$G$1000,4,0)))</f>
        <v/>
      </c>
      <c r="F25" s="53">
        <f>IF(ISERROR(VLOOKUP(B25,[8]Uzun!$E$8:$K$1006,7,0)),"",(VLOOKUP(B25,[8]Uzun!$E$8:$K$1006,7,0)))</f>
        <v>484</v>
      </c>
      <c r="G25" s="22">
        <f>IF(ISERROR(VLOOKUP(B25,[8]Uzun!$E$8:$L$1006,8,0)),"",(VLOOKUP(B25,[8]Uzun!$E$8:$L$1006,8,0)))</f>
        <v>61</v>
      </c>
      <c r="H25" s="28" t="str">
        <f>IF(ISERROR(VLOOKUP(B25,[8]Gülle!$E$8:$K$1000,7,0)),"",(VLOOKUP(B25,[8]Gülle!$E$8:$K$1000,7,0)))</f>
        <v/>
      </c>
      <c r="I25" s="27" t="str">
        <f>IF(ISERROR(VLOOKUP(B25,[8]Gülle!$E$8:$L$1000,8,0)),"",(VLOOKUP(B25,[8]Gülle!$E$8:$L$1000,8,0)))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IF(ISERROR(VLOOKUP(B25,'[8]800m.'!$E$8:$F$986,2,0)),"",(VLOOKUP(B25,'[8]800m.'!$E$8:$H$986,2,0)))</f>
        <v/>
      </c>
      <c r="M25" s="50" t="str">
        <f>IF(ISERROR(VLOOKUP(B25,'[8]800m.'!$E$8:$G$986,3,0)),"",(VLOOKUP(B25,'[8]800m.'!$E$8:$G$986,3,0)))</f>
        <v/>
      </c>
      <c r="N25" s="49">
        <f>IF(ISERROR(VLOOKUP(B25,'[8]80m.'!$D$8:$F$1001,3,0)),"",(VLOOKUP(B25,'[8]80m.'!$D$8:$H$1001,3,0)))</f>
        <v>1116</v>
      </c>
      <c r="O25" s="22">
        <f>IF(ISERROR(VLOOKUP(B25,'[8]80m.'!$D$8:$G$1001,4,0)),"",(VLOOKUP(B25,'[8]80m.'!$D$8:$G$1001,4,0)))</f>
        <v>66</v>
      </c>
      <c r="P25" s="48">
        <f t="shared" si="0"/>
        <v>127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199</v>
      </c>
      <c r="C26" s="30" t="s">
        <v>43</v>
      </c>
      <c r="D26" s="47" t="str">
        <f>IF(ISERROR(VLOOKUP(B26,'[8]60m.'!$D$8:$F$1000,3,0)),"",(VLOOKUP(B26,'[8]60m.'!$D$8:$H$1000,3,0)))</f>
        <v/>
      </c>
      <c r="E26" s="27" t="str">
        <f>IF(ISERROR(VLOOKUP(B26,'[8]60m.'!$D$8:$G$1000,4,0)),"",(VLOOKUP(B26,'[8]60m.'!$D$8:$G$1000,4,0)))</f>
        <v/>
      </c>
      <c r="F26" s="53">
        <f>IF(ISERROR(VLOOKUP(B26,[8]Uzun!$E$8:$K$1006,7,0)),"",(VLOOKUP(B26,[8]Uzun!$E$8:$K$1006,7,0)))</f>
        <v>402</v>
      </c>
      <c r="G26" s="22">
        <f>IF(ISERROR(VLOOKUP(B26,[8]Uzun!$E$8:$L$1006,8,0)),"",(VLOOKUP(B26,[8]Uzun!$E$8:$L$1006,8,0)))</f>
        <v>40</v>
      </c>
      <c r="H26" s="28">
        <f>IF(ISERROR(VLOOKUP(B26,[8]Gülle!$E$8:$K$1000,7,0)),"",(VLOOKUP(B26,[8]Gülle!$E$8:$K$1000,7,0)))</f>
        <v>782</v>
      </c>
      <c r="I26" s="27">
        <f>IF(ISERROR(VLOOKUP(B26,[8]Gülle!$E$8:$L$1000,8,0)),"",(VLOOKUP(B26,[8]Gülle!$E$8:$L$1000,8,0)))</f>
        <v>45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IF(ISERROR(VLOOKUP(B26,'[8]800m.'!$E$8:$F$986,2,0)),"",(VLOOKUP(B26,'[8]800m.'!$E$8:$H$986,2,0)))</f>
        <v/>
      </c>
      <c r="M26" s="50" t="str">
        <f>IF(ISERROR(VLOOKUP(B26,'[8]800m.'!$E$8:$G$986,3,0)),"",(VLOOKUP(B26,'[8]800m.'!$E$8:$G$986,3,0)))</f>
        <v/>
      </c>
      <c r="N26" s="49">
        <f>IF(ISERROR(VLOOKUP(B26,'[8]80m.'!$D$8:$F$1001,3,0)),"",(VLOOKUP(B26,'[8]80m.'!$D$8:$H$1001,3,0)))</f>
        <v>1241</v>
      </c>
      <c r="O26" s="22">
        <f>IF(ISERROR(VLOOKUP(B26,'[8]80m.'!$D$8:$G$1001,4,0)),"",(VLOOKUP(B26,'[8]80m.'!$D$8:$G$1001,4,0)))</f>
        <v>41</v>
      </c>
      <c r="P26" s="48">
        <f t="shared" si="0"/>
        <v>126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200</v>
      </c>
      <c r="C27" s="30" t="s">
        <v>41</v>
      </c>
      <c r="D27" s="47" t="str">
        <f>IF(ISERROR(VLOOKUP(B27,'[8]60m.'!$D$8:$F$1000,3,0)),"",(VLOOKUP(B27,'[8]60m.'!$D$8:$H$1000,3,0)))</f>
        <v/>
      </c>
      <c r="E27" s="27" t="str">
        <f>IF(ISERROR(VLOOKUP(B27,'[8]60m.'!$D$8:$G$1000,4,0)),"",(VLOOKUP(B27,'[8]60m.'!$D$8:$G$1000,4,0)))</f>
        <v/>
      </c>
      <c r="F27" s="53">
        <f>IF(ISERROR(VLOOKUP(B27,[8]Uzun!$E$8:$K$1006,7,0)),"",(VLOOKUP(B27,[8]Uzun!$E$8:$K$1006,7,0)))</f>
        <v>362</v>
      </c>
      <c r="G27" s="22">
        <f>IF(ISERROR(VLOOKUP(B27,[8]Uzun!$E$8:$L$1006,8,0)),"",(VLOOKUP(B27,[8]Uzun!$E$8:$L$1006,8,0)))</f>
        <v>32</v>
      </c>
      <c r="H27" s="28">
        <f>IF(ISERROR(VLOOKUP(B27,[8]Gülle!$E$8:$K$1000,7,0)),"",(VLOOKUP(B27,[8]Gülle!$E$8:$K$1000,7,0)))</f>
        <v>910</v>
      </c>
      <c r="I27" s="27">
        <f>IF(ISERROR(VLOOKUP(B27,[8]Gülle!$E$8:$L$1000,8,0)),"",(VLOOKUP(B27,[8]Gülle!$E$8:$L$1000,8,0)))</f>
        <v>54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IF(ISERROR(VLOOKUP(B27,'[8]800m.'!$E$8:$F$986,2,0)),"",(VLOOKUP(B27,'[8]800m.'!$E$8:$H$986,2,0)))</f>
        <v/>
      </c>
      <c r="M27" s="50" t="str">
        <f>IF(ISERROR(VLOOKUP(B27,'[8]800m.'!$E$8:$G$986,3,0)),"",(VLOOKUP(B27,'[8]800m.'!$E$8:$G$986,3,0)))</f>
        <v/>
      </c>
      <c r="N27" s="49">
        <f>IF(ISERROR(VLOOKUP(B27,'[8]80m.'!$D$8:$F$1001,3,0)),"",(VLOOKUP(B27,'[8]80m.'!$D$8:$H$1001,3,0)))</f>
        <v>1287</v>
      </c>
      <c r="O27" s="22">
        <f>IF(ISERROR(VLOOKUP(B27,'[8]80m.'!$D$8:$G$1001,4,0)),"",(VLOOKUP(B27,'[8]80m.'!$D$8:$G$1001,4,0)))</f>
        <v>32</v>
      </c>
      <c r="P27" s="48">
        <f t="shared" si="0"/>
        <v>118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201</v>
      </c>
      <c r="C28" s="30" t="s">
        <v>63</v>
      </c>
      <c r="D28" s="47" t="str">
        <f>IF(ISERROR(VLOOKUP(B28,'[8]60m.'!$D$8:$F$1000,3,0)),"",(VLOOKUP(B28,'[8]60m.'!$D$8:$H$1000,3,0)))</f>
        <v/>
      </c>
      <c r="E28" s="27" t="str">
        <f>IF(ISERROR(VLOOKUP(B28,'[8]60m.'!$D$8:$G$1000,4,0)),"",(VLOOKUP(B28,'[8]60m.'!$D$8:$G$1000,4,0)))</f>
        <v/>
      </c>
      <c r="F28" s="53">
        <f>IF(ISERROR(VLOOKUP(B28,[8]Uzun!$E$8:$K$1006,7,0)),"",(VLOOKUP(B28,[8]Uzun!$E$8:$K$1006,7,0)))</f>
        <v>450</v>
      </c>
      <c r="G28" s="22">
        <f>IF(ISERROR(VLOOKUP(B28,[8]Uzun!$E$8:$L$1006,8,0)),"",(VLOOKUP(B28,[8]Uzun!$E$8:$L$1006,8,0)))</f>
        <v>52</v>
      </c>
      <c r="H28" s="28" t="str">
        <f>IF(ISERROR(VLOOKUP(B28,[8]Gülle!$E$8:$K$1000,7,0)),"",(VLOOKUP(B28,[8]Gülle!$E$8:$K$1000,7,0)))</f>
        <v/>
      </c>
      <c r="I28" s="27" t="str">
        <f>IF(ISERROR(VLOOKUP(B28,[8]Gülle!$E$8:$L$1000,8,0)),"",(VLOOKUP(B28,[8]Gülle!$E$8:$L$1000,8,0)))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IF(ISERROR(VLOOKUP(B28,'[8]800m.'!$E$8:$F$986,2,0)),"",(VLOOKUP(B28,'[8]800m.'!$E$8:$H$986,2,0)))</f>
        <v/>
      </c>
      <c r="M28" s="50" t="str">
        <f>IF(ISERROR(VLOOKUP(B28,'[8]800m.'!$E$8:$G$986,3,0)),"",(VLOOKUP(B28,'[8]800m.'!$E$8:$G$986,3,0)))</f>
        <v/>
      </c>
      <c r="N28" s="49">
        <f>IF(ISERROR(VLOOKUP(B28,'[8]80m.'!$D$8:$F$1001,3,0)),"",(VLOOKUP(B28,'[8]80m.'!$D$8:$H$1001,3,0)))</f>
        <v>1139</v>
      </c>
      <c r="O28" s="22">
        <f>IF(ISERROR(VLOOKUP(B28,'[8]80m.'!$D$8:$G$1001,4,0)),"",(VLOOKUP(B28,'[8]80m.'!$D$8:$G$1001,4,0)))</f>
        <v>62</v>
      </c>
      <c r="P28" s="48">
        <f t="shared" si="0"/>
        <v>114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202</v>
      </c>
      <c r="C29" s="30" t="s">
        <v>48</v>
      </c>
      <c r="D29" s="47" t="str">
        <f>IF(ISERROR(VLOOKUP(B29,'[8]60m.'!$D$8:$F$1000,3,0)),"",(VLOOKUP(B29,'[8]60m.'!$D$8:$H$1000,3,0)))</f>
        <v/>
      </c>
      <c r="E29" s="27" t="str">
        <f>IF(ISERROR(VLOOKUP(B29,'[8]60m.'!$D$8:$G$1000,4,0)),"",(VLOOKUP(B29,'[8]60m.'!$D$8:$G$1000,4,0)))</f>
        <v/>
      </c>
      <c r="F29" s="53" t="str">
        <f>IF(ISERROR(VLOOKUP(B29,[8]Uzun!$E$8:$K$1006,7,0)),"",(VLOOKUP(B29,[8]Uzun!$E$8:$K$1006,7,0)))</f>
        <v/>
      </c>
      <c r="G29" s="22" t="str">
        <f>IF(ISERROR(VLOOKUP(B29,[8]Uzun!$E$8:$L$1006,8,0)),"",(VLOOKUP(B29,[8]Uzun!$E$8:$L$1006,8,0)))</f>
        <v/>
      </c>
      <c r="H29" s="28">
        <f>IF(ISERROR(VLOOKUP(B29,[8]Gülle!$E$8:$K$1000,7,0)),"",(VLOOKUP(B29,[8]Gülle!$E$8:$K$1000,7,0)))</f>
        <v>750</v>
      </c>
      <c r="I29" s="27">
        <f>IF(ISERROR(VLOOKUP(B29,[8]Gülle!$E$8:$L$1000,8,0)),"",(VLOOKUP(B29,[8]Gülle!$E$8:$L$1000,8,0)))</f>
        <v>43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IF(ISERROR(VLOOKUP(B29,'[8]800m.'!$E$8:$F$986,2,0)),"",(VLOOKUP(B29,'[8]800m.'!$E$8:$H$986,2,0)))</f>
        <v/>
      </c>
      <c r="M29" s="50" t="str">
        <f>IF(ISERROR(VLOOKUP(B29,'[8]800m.'!$E$8:$G$986,3,0)),"",(VLOOKUP(B29,'[8]800m.'!$E$8:$G$986,3,0)))</f>
        <v/>
      </c>
      <c r="N29" s="49">
        <f>IF(ISERROR(VLOOKUP(B29,'[8]80m.'!$D$8:$F$1001,3,0)),"",(VLOOKUP(B29,'[8]80m.'!$D$8:$H$1001,3,0)))</f>
        <v>1155</v>
      </c>
      <c r="O29" s="22">
        <f>IF(ISERROR(VLOOKUP(B29,'[8]80m.'!$D$8:$G$1001,4,0)),"",(VLOOKUP(B29,'[8]80m.'!$D$8:$G$1001,4,0)))</f>
        <v>59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203</v>
      </c>
      <c r="C30" s="30" t="s">
        <v>43</v>
      </c>
      <c r="D30" s="47" t="str">
        <f>IF(ISERROR(VLOOKUP(B30,'[8]60m.'!$D$8:$F$1000,3,0)),"",(VLOOKUP(B30,'[8]60m.'!$D$8:$H$1000,3,0)))</f>
        <v/>
      </c>
      <c r="E30" s="27" t="str">
        <f>IF(ISERROR(VLOOKUP(B30,'[8]60m.'!$D$8:$G$1000,4,0)),"",(VLOOKUP(B30,'[8]60m.'!$D$8:$G$1000,4,0)))</f>
        <v/>
      </c>
      <c r="F30" s="53">
        <f>IF(ISERROR(VLOOKUP(B30,[8]Uzun!$E$8:$K$1006,7,0)),"",(VLOOKUP(B30,[8]Uzun!$E$8:$K$1006,7,0)))</f>
        <v>415</v>
      </c>
      <c r="G30" s="22">
        <f>IF(ISERROR(VLOOKUP(B30,[8]Uzun!$E$8:$L$1006,8,0)),"",(VLOOKUP(B30,[8]Uzun!$E$8:$L$1006,8,0)))</f>
        <v>43</v>
      </c>
      <c r="H30" s="28" t="str">
        <f>IF(ISERROR(VLOOKUP(B30,[8]Gülle!$E$8:$K$1000,7,0)),"",(VLOOKUP(B30,[8]Gülle!$E$8:$K$1000,7,0)))</f>
        <v/>
      </c>
      <c r="I30" s="27" t="str">
        <f>IF(ISERROR(VLOOKUP(B30,[8]Gülle!$E$8:$L$1000,8,0)),"",(VLOOKUP(B30,[8]Gülle!$E$8:$L$1000,8,0)))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IF(ISERROR(VLOOKUP(B30,'[8]800m.'!$E$8:$F$986,2,0)),"",(VLOOKUP(B30,'[8]800m.'!$E$8:$H$986,2,0)))</f>
        <v/>
      </c>
      <c r="M30" s="50" t="str">
        <f>IF(ISERROR(VLOOKUP(B30,'[8]800m.'!$E$8:$G$986,3,0)),"",(VLOOKUP(B30,'[8]800m.'!$E$8:$G$986,3,0)))</f>
        <v/>
      </c>
      <c r="N30" s="49">
        <f>IF(ISERROR(VLOOKUP(B30,'[8]80m.'!$D$8:$F$1001,3,0)),"",(VLOOKUP(B30,'[8]80m.'!$D$8:$H$1001,3,0)))</f>
        <v>1165</v>
      </c>
      <c r="O30" s="22">
        <f>IF(ISERROR(VLOOKUP(B30,'[8]80m.'!$D$8:$G$1001,4,0)),"",(VLOOKUP(B30,'[8]80m.'!$D$8:$G$1001,4,0)))</f>
        <v>57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204</v>
      </c>
      <c r="C31" s="30" t="s">
        <v>43</v>
      </c>
      <c r="D31" s="47">
        <f>IF(ISERROR(VLOOKUP(B31,'[8]60m.'!$D$8:$F$1000,3,0)),"",(VLOOKUP(B31,'[8]60m.'!$D$8:$H$1000,3,0)))</f>
        <v>919</v>
      </c>
      <c r="E31" s="27">
        <f>IF(ISERROR(VLOOKUP(B31,'[8]60m.'!$D$8:$G$1000,4,0)),"",(VLOOKUP(B31,'[8]60m.'!$D$8:$G$1000,4,0)))</f>
        <v>62</v>
      </c>
      <c r="F31" s="53">
        <f>IF(ISERROR(VLOOKUP(B31,[8]Uzun!$E$8:$K$1006,7,0)),"",(VLOOKUP(B31,[8]Uzun!$E$8:$K$1006,7,0)))</f>
        <v>387</v>
      </c>
      <c r="G31" s="22">
        <f>IF(ISERROR(VLOOKUP(B31,[8]Uzun!$E$8:$L$1006,8,0)),"",(VLOOKUP(B31,[8]Uzun!$E$8:$L$1006,8,0)))</f>
        <v>37</v>
      </c>
      <c r="H31" s="28" t="str">
        <f>IF(ISERROR(VLOOKUP(B31,[8]Gülle!$E$8:$K$1000,7,0)),"",(VLOOKUP(B31,[8]Gülle!$E$8:$K$1000,7,0)))</f>
        <v/>
      </c>
      <c r="I31" s="27" t="str">
        <f>IF(ISERROR(VLOOKUP(B31,[8]Gülle!$E$8:$L$1000,8,0)),"",(VLOOKUP(B31,[8]Gülle!$E$8:$L$1000,8,0)))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IF(ISERROR(VLOOKUP(B31,'[8]800m.'!$E$8:$F$986,2,0)),"",(VLOOKUP(B31,'[8]800m.'!$E$8:$H$986,2,0)))</f>
        <v/>
      </c>
      <c r="M31" s="50" t="str">
        <f>IF(ISERROR(VLOOKUP(B31,'[8]800m.'!$E$8:$G$986,3,0)),"",(VLOOKUP(B31,'[8]800m.'!$E$8:$G$986,3,0)))</f>
        <v/>
      </c>
      <c r="N31" s="49" t="str">
        <f>IF(ISERROR(VLOOKUP(B31,'[8]80m.'!$D$8:$F$1001,3,0)),"",(VLOOKUP(B31,'[8]80m.'!$D$8:$H$1001,3,0)))</f>
        <v/>
      </c>
      <c r="O31" s="22" t="str">
        <f>IF(ISERROR(VLOOKUP(B31,'[8]80m.'!$D$8:$G$1001,4,0)),"",(VLOOKUP(B31,'[8]80m.'!$D$8:$G$1001,4,0)))</f>
        <v/>
      </c>
      <c r="P31" s="48">
        <f t="shared" si="0"/>
        <v>99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205</v>
      </c>
      <c r="C32" s="30" t="s">
        <v>48</v>
      </c>
      <c r="D32" s="47">
        <f>IF(ISERROR(VLOOKUP(B32,'[8]60m.'!$D$8:$F$1000,3,0)),"",(VLOOKUP(B32,'[8]60m.'!$D$8:$H$1000,3,0)))</f>
        <v>1032</v>
      </c>
      <c r="E32" s="27">
        <f>IF(ISERROR(VLOOKUP(B32,'[8]60m.'!$D$8:$G$1000,4,0)),"",(VLOOKUP(B32,'[8]60m.'!$D$8:$G$1000,4,0)))</f>
        <v>39</v>
      </c>
      <c r="F32" s="53">
        <f>IF(ISERROR(VLOOKUP(B32,[8]Uzun!$E$8:$K$1006,7,0)),"",(VLOOKUP(B32,[8]Uzun!$E$8:$K$1006,7,0)))</f>
        <v>332</v>
      </c>
      <c r="G32" s="22">
        <f>IF(ISERROR(VLOOKUP(B32,[8]Uzun!$E$8:$L$1006,8,0)),"",(VLOOKUP(B32,[8]Uzun!$E$8:$L$1006,8,0)))</f>
        <v>27</v>
      </c>
      <c r="H32" s="28">
        <f>IF(ISERROR(VLOOKUP(B32,[8]Gülle!$E$8:$K$1000,7,0)),"",(VLOOKUP(B32,[8]Gülle!$E$8:$K$1000,7,0)))</f>
        <v>518</v>
      </c>
      <c r="I32" s="27">
        <f>IF(ISERROR(VLOOKUP(B32,[8]Gülle!$E$8:$L$1000,8,0)),"",(VLOOKUP(B32,[8]Gülle!$E$8:$L$1000,8,0)))</f>
        <v>28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IF(ISERROR(VLOOKUP(B32,'[8]800m.'!$E$8:$F$986,2,0)),"",(VLOOKUP(B32,'[8]800m.'!$E$8:$H$986,2,0)))</f>
        <v/>
      </c>
      <c r="M32" s="50" t="str">
        <f>IF(ISERROR(VLOOKUP(B32,'[8]800m.'!$E$8:$G$986,3,0)),"",(VLOOKUP(B32,'[8]800m.'!$E$8:$G$986,3,0)))</f>
        <v/>
      </c>
      <c r="N32" s="49" t="str">
        <f>IF(ISERROR(VLOOKUP(B32,'[8]80m.'!$D$8:$F$1001,3,0)),"",(VLOOKUP(B32,'[8]80m.'!$D$8:$H$1001,3,0)))</f>
        <v/>
      </c>
      <c r="O32" s="22" t="str">
        <f>IF(ISERROR(VLOOKUP(B32,'[8]80m.'!$D$8:$G$1001,4,0)),"",(VLOOKUP(B32,'[8]80m.'!$D$8:$G$1001,4,0)))</f>
        <v/>
      </c>
      <c r="P32" s="48">
        <f t="shared" si="0"/>
        <v>94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206</v>
      </c>
      <c r="C33" s="30" t="s">
        <v>48</v>
      </c>
      <c r="D33" s="47" t="str">
        <f>IF(ISERROR(VLOOKUP(B33,'[8]60m.'!$D$8:$F$1000,3,0)),"",(VLOOKUP(B33,'[8]60m.'!$D$8:$H$1000,3,0)))</f>
        <v/>
      </c>
      <c r="E33" s="27" t="str">
        <f>IF(ISERROR(VLOOKUP(B33,'[8]60m.'!$D$8:$G$1000,4,0)),"",(VLOOKUP(B33,'[8]60m.'!$D$8:$G$1000,4,0)))</f>
        <v/>
      </c>
      <c r="F33" s="53">
        <f>IF(ISERROR(VLOOKUP(B33,[8]Uzun!$E$8:$K$1006,7,0)),"",(VLOOKUP(B33,[8]Uzun!$E$8:$K$1006,7,0)))</f>
        <v>374</v>
      </c>
      <c r="G33" s="22">
        <f>IF(ISERROR(VLOOKUP(B33,[8]Uzun!$E$8:$L$1006,8,0)),"",(VLOOKUP(B33,[8]Uzun!$E$8:$L$1006,8,0)))</f>
        <v>34</v>
      </c>
      <c r="H33" s="28">
        <f>IF(ISERROR(VLOOKUP(B33,[8]Gülle!$E$8:$K$1000,7,0)),"",(VLOOKUP(B33,[8]Gülle!$E$8:$K$1000,7,0)))</f>
        <v>461</v>
      </c>
      <c r="I33" s="27">
        <f>IF(ISERROR(VLOOKUP(B33,[8]Gülle!$E$8:$L$1000,8,0)),"",(VLOOKUP(B33,[8]Gülle!$E$8:$L$1000,8,0)))</f>
        <v>24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IF(ISERROR(VLOOKUP(B33,'[8]800m.'!$E$8:$F$986,2,0)),"",(VLOOKUP(B33,'[8]800m.'!$E$8:$H$986,2,0)))</f>
        <v/>
      </c>
      <c r="M33" s="50" t="str">
        <f>IF(ISERROR(VLOOKUP(B33,'[8]800m.'!$E$8:$G$986,3,0)),"",(VLOOKUP(B33,'[8]800m.'!$E$8:$G$986,3,0)))</f>
        <v/>
      </c>
      <c r="N33" s="49">
        <f>IF(ISERROR(VLOOKUP(B33,'[8]80m.'!$D$8:$F$1001,3,0)),"",(VLOOKUP(B33,'[8]80m.'!$D$8:$H$1001,3,0)))</f>
        <v>1274</v>
      </c>
      <c r="O33" s="22">
        <f>IF(ISERROR(VLOOKUP(B33,'[8]80m.'!$D$8:$G$1001,4,0)),"",(VLOOKUP(B33,'[8]80m.'!$D$8:$G$1001,4,0)))</f>
        <v>35</v>
      </c>
      <c r="P33" s="48">
        <f t="shared" si="0"/>
        <v>93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207</v>
      </c>
      <c r="C34" s="30" t="s">
        <v>52</v>
      </c>
      <c r="D34" s="47" t="str">
        <f>IF(ISERROR(VLOOKUP(B34,'[8]60m.'!$D$8:$F$1000,3,0)),"",(VLOOKUP(B34,'[8]60m.'!$D$8:$H$1000,3,0)))</f>
        <v/>
      </c>
      <c r="E34" s="27" t="str">
        <f>IF(ISERROR(VLOOKUP(B34,'[8]60m.'!$D$8:$G$1000,4,0)),"",(VLOOKUP(B34,'[8]60m.'!$D$8:$G$1000,4,0)))</f>
        <v/>
      </c>
      <c r="F34" s="53">
        <f>IF(ISERROR(VLOOKUP(B34,[8]Uzun!$E$8:$K$1006,7,0)),"",(VLOOKUP(B34,[8]Uzun!$E$8:$K$1006,7,0)))</f>
        <v>423</v>
      </c>
      <c r="G34" s="22">
        <f>IF(ISERROR(VLOOKUP(B34,[8]Uzun!$E$8:$L$1006,8,0)),"",(VLOOKUP(B34,[8]Uzun!$E$8:$L$1006,8,0)))</f>
        <v>45</v>
      </c>
      <c r="H34" s="28">
        <f>IF(ISERROR(VLOOKUP(B34,[8]Gülle!$E$8:$K$1000,7,0)),"",(VLOOKUP(B34,[8]Gülle!$E$8:$K$1000,7,0)))</f>
        <v>691</v>
      </c>
      <c r="I34" s="27">
        <f>IF(ISERROR(VLOOKUP(B34,[8]Gülle!$E$8:$L$1000,8,0)),"",(VLOOKUP(B34,[8]Gülle!$E$8:$L$1000,8,0)))</f>
        <v>39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IF(ISERROR(VLOOKUP(B34,'[8]800m.'!$E$8:$F$986,2,0)),"",(VLOOKUP(B34,'[8]800m.'!$E$8:$H$986,2,0)))</f>
        <v/>
      </c>
      <c r="M34" s="50" t="str">
        <f>IF(ISERROR(VLOOKUP(B34,'[8]800m.'!$E$8:$G$986,3,0)),"",(VLOOKUP(B34,'[8]800m.'!$E$8:$G$986,3,0)))</f>
        <v/>
      </c>
      <c r="N34" s="49" t="str">
        <f>IF(ISERROR(VLOOKUP(B34,'[8]80m.'!$D$8:$F$1001,3,0)),"",(VLOOKUP(B34,'[8]80m.'!$D$8:$H$1001,3,0)))</f>
        <v/>
      </c>
      <c r="O34" s="22" t="str">
        <f>IF(ISERROR(VLOOKUP(B34,'[8]80m.'!$D$8:$G$1001,4,0)),"",(VLOOKUP(B34,'[8]80m.'!$D$8:$G$1001,4,0)))</f>
        <v/>
      </c>
      <c r="P34" s="48">
        <f t="shared" si="0"/>
        <v>84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208</v>
      </c>
      <c r="C35" s="30" t="s">
        <v>48</v>
      </c>
      <c r="D35" s="47" t="str">
        <f>IF(ISERROR(VLOOKUP(B35,'[8]60m.'!$D$8:$F$1000,3,0)),"",(VLOOKUP(B35,'[8]60m.'!$D$8:$H$1000,3,0)))</f>
        <v/>
      </c>
      <c r="E35" s="27" t="str">
        <f>IF(ISERROR(VLOOKUP(B35,'[8]60m.'!$D$8:$G$1000,4,0)),"",(VLOOKUP(B35,'[8]60m.'!$D$8:$G$1000,4,0)))</f>
        <v/>
      </c>
      <c r="F35" s="53">
        <f>IF(ISERROR(VLOOKUP(B35,[8]Uzun!$E$8:$K$1006,7,0)),"",(VLOOKUP(B35,[8]Uzun!$E$8:$K$1006,7,0)))</f>
        <v>397</v>
      </c>
      <c r="G35" s="22">
        <f>IF(ISERROR(VLOOKUP(B35,[8]Uzun!$E$8:$L$1006,8,0)),"",(VLOOKUP(B35,[8]Uzun!$E$8:$L$1006,8,0)))</f>
        <v>39</v>
      </c>
      <c r="H35" s="28">
        <f>IF(ISERROR(VLOOKUP(B35,[8]Gülle!$E$8:$K$1000,7,0)),"",(VLOOKUP(B35,[8]Gülle!$E$8:$K$1000,7,0)))</f>
        <v>535</v>
      </c>
      <c r="I35" s="27">
        <f>IF(ISERROR(VLOOKUP(B35,[8]Gülle!$E$8:$L$1000,8,0)),"",(VLOOKUP(B35,[8]Gülle!$E$8:$L$1000,8,0)))</f>
        <v>29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IF(ISERROR(VLOOKUP(B35,'[8]800m.'!$E$8:$F$986,2,0)),"",(VLOOKUP(B35,'[8]800m.'!$E$8:$H$986,2,0)))</f>
        <v/>
      </c>
      <c r="M35" s="50" t="str">
        <f>IF(ISERROR(VLOOKUP(B35,'[8]800m.'!$E$8:$G$986,3,0)),"",(VLOOKUP(B35,'[8]800m.'!$E$8:$G$986,3,0)))</f>
        <v/>
      </c>
      <c r="N35" s="49" t="str">
        <f>IF(ISERROR(VLOOKUP(B35,'[8]80m.'!$D$8:$F$1001,3,0)),"",(VLOOKUP(B35,'[8]80m.'!$D$8:$H$1001,3,0)))</f>
        <v/>
      </c>
      <c r="O35" s="22" t="str">
        <f>IF(ISERROR(VLOOKUP(B35,'[8]80m.'!$D$8:$G$1001,4,0)),"",(VLOOKUP(B35,'[8]80m.'!$D$8:$G$1001,4,0)))</f>
        <v/>
      </c>
      <c r="P35" s="48">
        <f t="shared" si="0"/>
        <v>68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209</v>
      </c>
      <c r="C36" s="30" t="s">
        <v>43</v>
      </c>
      <c r="D36" s="47" t="str">
        <f>IF(ISERROR(VLOOKUP(B36,'[8]60m.'!$D$8:$F$1000,3,0)),"",(VLOOKUP(B36,'[8]60m.'!$D$8:$H$1000,3,0)))</f>
        <v/>
      </c>
      <c r="E36" s="27" t="str">
        <f>IF(ISERROR(VLOOKUP(B36,'[8]60m.'!$D$8:$G$1000,4,0)),"",(VLOOKUP(B36,'[8]60m.'!$D$8:$G$1000,4,0)))</f>
        <v/>
      </c>
      <c r="F36" s="53" t="str">
        <f>IF(ISERROR(VLOOKUP(B36,[8]Uzun!$E$8:$K$1006,7,0)),"",(VLOOKUP(B36,[8]Uzun!$E$8:$K$1006,7,0)))</f>
        <v/>
      </c>
      <c r="G36" s="22" t="str">
        <f>IF(ISERROR(VLOOKUP(B36,[8]Uzun!$E$8:$L$1006,8,0)),"",(VLOOKUP(B36,[8]Uzun!$E$8:$L$1006,8,0)))</f>
        <v/>
      </c>
      <c r="H36" s="28" t="str">
        <f>IF(ISERROR(VLOOKUP(B36,[8]Gülle!$E$8:$K$1000,7,0)),"",(VLOOKUP(B36,[8]Gülle!$E$8:$K$1000,7,0)))</f>
        <v/>
      </c>
      <c r="I36" s="27" t="str">
        <f>IF(ISERROR(VLOOKUP(B36,[8]Gülle!$E$8:$L$1000,8,0)),"",(VLOOKUP(B36,[8]Gülle!$E$8:$L$1000,8,0)))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IF(ISERROR(VLOOKUP(B36,'[8]800m.'!$E$8:$F$986,2,0)),"",(VLOOKUP(B36,'[8]800m.'!$E$8:$H$986,2,0)))</f>
        <v/>
      </c>
      <c r="M36" s="50" t="str">
        <f>IF(ISERROR(VLOOKUP(B36,'[8]800m.'!$E$8:$G$986,3,0)),"",(VLOOKUP(B36,'[8]800m.'!$E$8:$G$986,3,0)))</f>
        <v/>
      </c>
      <c r="N36" s="49" t="str">
        <f>IF(ISERROR(VLOOKUP(B36,'[8]80m.'!$D$8:$F$1001,3,0)),"",(VLOOKUP(B36,'[8]80m.'!$D$8:$H$1001,3,0)))</f>
        <v>11.51
(5034)</v>
      </c>
      <c r="O36" s="22">
        <f>IF(ISERROR(VLOOKUP(B36,'[8]80m.'!$D$8:$G$1001,4,0)),"",(VLOOKUP(B36,'[8]80m.'!$D$8:$G$1001,4,0)))</f>
        <v>59</v>
      </c>
      <c r="P36" s="48">
        <f t="shared" si="0"/>
        <v>59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210</v>
      </c>
      <c r="C37" s="30" t="s">
        <v>43</v>
      </c>
      <c r="D37" s="47">
        <f>IF(ISERROR(VLOOKUP(B37,'[8]60m.'!$D$8:$F$1000,3,0)),"",(VLOOKUP(B37,'[8]60m.'!$D$8:$H$1000,3,0)))</f>
        <v>940</v>
      </c>
      <c r="E37" s="27">
        <f>IF(ISERROR(VLOOKUP(B37,'[8]60m.'!$D$8:$G$1000,4,0)),"",(VLOOKUP(B37,'[8]60m.'!$D$8:$G$1000,4,0)))</f>
        <v>58</v>
      </c>
      <c r="F37" s="53" t="str">
        <f>IF(ISERROR(VLOOKUP(B37,[8]Uzun!$E$8:$K$1006,7,0)),"",(VLOOKUP(B37,[8]Uzun!$E$8:$K$1006,7,0)))</f>
        <v>NM</v>
      </c>
      <c r="G37" s="22">
        <f>IF(ISERROR(VLOOKUP(B37,[8]Uzun!$E$8:$L$1006,8,0)),"",(VLOOKUP(B37,[8]Uzun!$E$8:$L$1006,8,0)))</f>
        <v>0</v>
      </c>
      <c r="H37" s="28" t="str">
        <f>IF(ISERROR(VLOOKUP(B37,[8]Gülle!$E$8:$K$1000,7,0)),"",(VLOOKUP(B37,[8]Gülle!$E$8:$K$1000,7,0)))</f>
        <v/>
      </c>
      <c r="I37" s="27" t="str">
        <f>IF(ISERROR(VLOOKUP(B37,[8]Gülle!$E$8:$L$1000,8,0)),"",(VLOOKUP(B37,[8]Gülle!$E$8:$L$1000,8,0)))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IF(ISERROR(VLOOKUP(B37,'[8]800m.'!$E$8:$F$986,2,0)),"",(VLOOKUP(B37,'[8]800m.'!$E$8:$H$986,2,0)))</f>
        <v/>
      </c>
      <c r="M37" s="50" t="str">
        <f>IF(ISERROR(VLOOKUP(B37,'[8]800m.'!$E$8:$G$986,3,0)),"",(VLOOKUP(B37,'[8]800m.'!$E$8:$G$986,3,0)))</f>
        <v/>
      </c>
      <c r="N37" s="49" t="str">
        <f>IF(ISERROR(VLOOKUP(B37,'[8]80m.'!$D$8:$F$1001,3,0)),"",(VLOOKUP(B37,'[8]80m.'!$D$8:$H$1001,3,0)))</f>
        <v/>
      </c>
      <c r="O37" s="22" t="str">
        <f>IF(ISERROR(VLOOKUP(B37,'[8]80m.'!$D$8:$G$1001,4,0)),"",(VLOOKUP(B37,'[8]80m.'!$D$8:$G$1001,4,0)))</f>
        <v/>
      </c>
      <c r="P37" s="48">
        <f t="shared" si="0"/>
        <v>58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211</v>
      </c>
      <c r="C38" s="30" t="s">
        <v>52</v>
      </c>
      <c r="D38" s="47" t="str">
        <f>IF(ISERROR(VLOOKUP(B38,'[8]60m.'!$D$8:$F$1000,3,0)),"",(VLOOKUP(B38,'[8]60m.'!$D$8:$H$1000,3,0)))</f>
        <v/>
      </c>
      <c r="E38" s="27" t="str">
        <f>IF(ISERROR(VLOOKUP(B38,'[8]60m.'!$D$8:$G$1000,4,0)),"",(VLOOKUP(B38,'[8]60m.'!$D$8:$G$1000,4,0)))</f>
        <v/>
      </c>
      <c r="F38" s="53">
        <f>IF(ISERROR(VLOOKUP(B38,[8]Uzun!$E$8:$K$1006,7,0)),"",(VLOOKUP(B38,[8]Uzun!$E$8:$K$1006,7,0)))</f>
        <v>342</v>
      </c>
      <c r="G38" s="22">
        <f>IF(ISERROR(VLOOKUP(B38,[8]Uzun!$E$8:$L$1006,8,0)),"",(VLOOKUP(B38,[8]Uzun!$E$8:$L$1006,8,0)))</f>
        <v>28</v>
      </c>
      <c r="H38" s="28">
        <f>IF(ISERROR(VLOOKUP(B38,[8]Gülle!$E$8:$K$1000,7,0)),"",(VLOOKUP(B38,[8]Gülle!$E$8:$K$1000,7,0)))</f>
        <v>458</v>
      </c>
      <c r="I38" s="27">
        <f>IF(ISERROR(VLOOKUP(B38,[8]Gülle!$E$8:$L$1000,8,0)),"",(VLOOKUP(B38,[8]Gülle!$E$8:$L$1000,8,0)))</f>
        <v>24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IF(ISERROR(VLOOKUP(B38,'[8]800m.'!$E$8:$F$986,2,0)),"",(VLOOKUP(B38,'[8]800m.'!$E$8:$H$986,2,0)))</f>
        <v/>
      </c>
      <c r="M38" s="50" t="str">
        <f>IF(ISERROR(VLOOKUP(B38,'[8]800m.'!$E$8:$G$986,3,0)),"",(VLOOKUP(B38,'[8]800m.'!$E$8:$G$986,3,0)))</f>
        <v/>
      </c>
      <c r="N38" s="49" t="str">
        <f>IF(ISERROR(VLOOKUP(B38,'[8]80m.'!$D$8:$F$1001,3,0)),"",(VLOOKUP(B38,'[8]80m.'!$D$8:$H$1001,3,0)))</f>
        <v/>
      </c>
      <c r="O38" s="22" t="str">
        <f>IF(ISERROR(VLOOKUP(B38,'[8]80m.'!$D$8:$G$1001,4,0)),"",(VLOOKUP(B38,'[8]80m.'!$D$8:$G$1001,4,0)))</f>
        <v/>
      </c>
      <c r="P38" s="48">
        <f t="shared" si="0"/>
        <v>52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212</v>
      </c>
      <c r="C39" s="30" t="s">
        <v>41</v>
      </c>
      <c r="D39" s="47" t="str">
        <f>IF(ISERROR(VLOOKUP(B39,'[8]60m.'!$D$8:$F$1000,3,0)),"",(VLOOKUP(B39,'[8]60m.'!$D$8:$H$1000,3,0)))</f>
        <v/>
      </c>
      <c r="E39" s="27" t="str">
        <f>IF(ISERROR(VLOOKUP(B39,'[8]60m.'!$D$8:$G$1000,4,0)),"",(VLOOKUP(B39,'[8]60m.'!$D$8:$G$1000,4,0)))</f>
        <v/>
      </c>
      <c r="F39" s="53" t="str">
        <f>IF(ISERROR(VLOOKUP(B39,[8]Uzun!$E$8:$K$1006,7,0)),"",(VLOOKUP(B39,[8]Uzun!$E$8:$K$1006,7,0)))</f>
        <v>DNS</v>
      </c>
      <c r="G39" s="22">
        <f>IF(ISERROR(VLOOKUP(B39,[8]Uzun!$E$8:$L$1006,8,0)),"",(VLOOKUP(B39,[8]Uzun!$E$8:$L$1006,8,0)))</f>
        <v>0</v>
      </c>
      <c r="H39" s="28" t="str">
        <f>IF(ISERROR(VLOOKUP(B39,[8]Gülle!$E$8:$K$1000,7,0)),"",(VLOOKUP(B39,[8]Gülle!$E$8:$K$1000,7,0)))</f>
        <v>DNS</v>
      </c>
      <c r="I39" s="27">
        <f>IF(ISERROR(VLOOKUP(B39,[8]Gülle!$E$8:$L$1000,8,0)),"",(VLOOKUP(B39,[8]Gülle!$E$8:$L$1000,8,0)))</f>
        <v>0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IF(ISERROR(VLOOKUP(B39,'[8]800m.'!$E$8:$F$986,2,0)),"",(VLOOKUP(B39,'[8]800m.'!$E$8:$H$986,2,0)))</f>
        <v/>
      </c>
      <c r="M39" s="50" t="str">
        <f>IF(ISERROR(VLOOKUP(B39,'[8]800m.'!$E$8:$G$986,3,0)),"",(VLOOKUP(B39,'[8]800m.'!$E$8:$G$986,3,0)))</f>
        <v/>
      </c>
      <c r="N39" s="49" t="str">
        <f>IF(ISERROR(VLOOKUP(B39,'[8]80m.'!$D$8:$F$1001,3,0)),"",(VLOOKUP(B39,'[8]80m.'!$D$8:$H$1001,3,0)))</f>
        <v>DNS</v>
      </c>
      <c r="O39" s="22">
        <f>IF(ISERROR(VLOOKUP(B39,'[8]80m.'!$D$8:$G$1001,4,0)),"",(VLOOKUP(B39,'[8]80m.'!$D$8:$G$1001,4,0)))</f>
        <v>0</v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213</v>
      </c>
      <c r="C40" s="30" t="s">
        <v>41</v>
      </c>
      <c r="D40" s="47" t="str">
        <f>IF(ISERROR(VLOOKUP(B40,'[8]60m.'!$D$8:$F$1000,3,0)),"",(VLOOKUP(B40,'[8]60m.'!$D$8:$H$1000,3,0)))</f>
        <v/>
      </c>
      <c r="E40" s="27" t="str">
        <f>IF(ISERROR(VLOOKUP(B40,'[8]60m.'!$D$8:$G$1000,4,0)),"",(VLOOKUP(B40,'[8]60m.'!$D$8:$G$1000,4,0)))</f>
        <v/>
      </c>
      <c r="F40" s="53" t="str">
        <f>IF(ISERROR(VLOOKUP(B40,[8]Uzun!$E$8:$K$1006,7,0)),"",(VLOOKUP(B40,[8]Uzun!$E$8:$K$1006,7,0)))</f>
        <v>DNS</v>
      </c>
      <c r="G40" s="22">
        <f>IF(ISERROR(VLOOKUP(B40,[8]Uzun!$E$8:$L$1006,8,0)),"",(VLOOKUP(B40,[8]Uzun!$E$8:$L$1006,8,0)))</f>
        <v>0</v>
      </c>
      <c r="H40" s="28" t="str">
        <f>IF(ISERROR(VLOOKUP(B40,[8]Gülle!$E$8:$K$1000,7,0)),"",(VLOOKUP(B40,[8]Gülle!$E$8:$K$1000,7,0)))</f>
        <v>DNS</v>
      </c>
      <c r="I40" s="27">
        <f>IF(ISERROR(VLOOKUP(B40,[8]Gülle!$E$8:$L$1000,8,0)),"",(VLOOKUP(B40,[8]Gülle!$E$8:$L$1000,8,0)))</f>
        <v>0</v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IF(ISERROR(VLOOKUP(B40,'[8]800m.'!$E$8:$F$986,2,0)),"",(VLOOKUP(B40,'[8]800m.'!$E$8:$H$986,2,0)))</f>
        <v/>
      </c>
      <c r="M40" s="50" t="str">
        <f>IF(ISERROR(VLOOKUP(B40,'[8]800m.'!$E$8:$G$986,3,0)),"",(VLOOKUP(B40,'[8]800m.'!$E$8:$G$986,3,0)))</f>
        <v/>
      </c>
      <c r="N40" s="49" t="str">
        <f>IF(ISERROR(VLOOKUP(B40,'[8]80m.'!$D$8:$F$1001,3,0)),"",(VLOOKUP(B40,'[8]80m.'!$D$8:$H$1001,3,0)))</f>
        <v>DNS</v>
      </c>
      <c r="O40" s="22">
        <f>IF(ISERROR(VLOOKUP(B40,'[8]80m.'!$D$8:$G$1001,4,0)),"",(VLOOKUP(B40,'[8]80m.'!$D$8:$G$1001,4,0)))</f>
        <v>0</v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IF(ISERROR(VLOOKUP(B41,'[8]60m.'!$E$8:$F$1000,2,0)),"",(VLOOKUP(B41,'[8]60m.'!$E$8:$H$1000,2,0)))</f>
        <v/>
      </c>
      <c r="E41" s="27" t="str">
        <f>IF(ISERROR(VLOOKUP(B41,'[8]60m.'!$E$8:$G$1000,3,0)),"",(VLOOKUP(B41,'[8]60m.'!$E$8:$G$1000,3,0)))</f>
        <v/>
      </c>
      <c r="F41" s="53" t="str">
        <f>IF(ISERROR(VLOOKUP(B41,[8]Uzun!$F$8:$K$1006,6,0)),"",(VLOOKUP(B41,[8]Uzun!$F$8:$K$1006,6,0)))</f>
        <v/>
      </c>
      <c r="G41" s="22" t="str">
        <f>IF(ISERROR(VLOOKUP(B41,[8]Uzun!$F$8:$L$1006,7,0)),"",(VLOOKUP(B41,[8]Uzun!$F$8:$L$1006,7,0)))</f>
        <v/>
      </c>
      <c r="H41" s="28" t="str">
        <f>IF(ISERROR(VLOOKUP(B41,[8]Gülle!$F$8:$K$1000,6,0)),"",(VLOOKUP(B41,[8]Gülle!$F$8:$K$1000,6,0)))</f>
        <v/>
      </c>
      <c r="I41" s="27" t="str">
        <f>IF(ISERROR(VLOOKUP(B41,[8]Gülle!$F$8:$L$1000,7,0)),"",(VLOOKUP(B41,[8]Gülle!$F$8:$L$1000,7,0)))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IF(ISERROR(VLOOKUP(B41,'[8]800m.'!$E$8:$F$986,2,0)),"",(VLOOKUP(B41,'[8]800m.'!$E$8:$H$986,2,0)))</f>
        <v/>
      </c>
      <c r="M41" s="50" t="str">
        <f>IF(ISERROR(VLOOKUP(B41,'[8]800m.'!$E$8:$G$986,3,0)),"",(VLOOKUP(B41,'[8]800m.'!$E$8:$G$986,3,0)))</f>
        <v/>
      </c>
      <c r="N41" s="49" t="str">
        <f>IF(ISERROR(VLOOKUP(B41,'[8]80m.'!$E$8:$F$1001,2,0)),"",(VLOOKUP(B41,'[8]80m.'!$E$8:$H$1001,2,0)))</f>
        <v/>
      </c>
      <c r="O41" s="22" t="str">
        <f>IF(ISERROR(VLOOKUP(B41,'[8]80m.'!$E$8:$G$1001,3,0)),"",(VLOOKUP(B41,'[8]80m.'!$E$8:$G$1001,3,0)))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IF(ISERROR(VLOOKUP(B42,'[8]60m.'!$E$8:$F$1000,2,0)),"",(VLOOKUP(B42,'[8]60m.'!$E$8:$H$1000,2,0)))</f>
        <v/>
      </c>
      <c r="E42" s="27" t="str">
        <f>IF(ISERROR(VLOOKUP(B42,'[8]60m.'!$E$8:$G$1000,3,0)),"",(VLOOKUP(B42,'[8]60m.'!$E$8:$G$1000,3,0)))</f>
        <v/>
      </c>
      <c r="F42" s="53" t="str">
        <f>IF(ISERROR(VLOOKUP(B42,[8]Uzun!$F$8:$K$1006,6,0)),"",(VLOOKUP(B42,[8]Uzun!$F$8:$K$1006,6,0)))</f>
        <v/>
      </c>
      <c r="G42" s="22" t="str">
        <f>IF(ISERROR(VLOOKUP(B42,[8]Uzun!$F$8:$L$1006,7,0)),"",(VLOOKUP(B42,[8]Uzun!$F$8:$L$1006,7,0)))</f>
        <v/>
      </c>
      <c r="H42" s="28" t="str">
        <f>IF(ISERROR(VLOOKUP(B42,[8]Gülle!$F$8:$K$1000,6,0)),"",(VLOOKUP(B42,[8]Gülle!$F$8:$K$1000,6,0)))</f>
        <v/>
      </c>
      <c r="I42" s="27" t="str">
        <f>IF(ISERROR(VLOOKUP(B42,[8]Gülle!$F$8:$L$1000,7,0)),"",(VLOOKUP(B42,[8]Gülle!$F$8:$L$1000,7,0)))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IF(ISERROR(VLOOKUP(B42,'[8]800m.'!$E$8:$F$986,2,0)),"",(VLOOKUP(B42,'[8]800m.'!$E$8:$H$986,2,0)))</f>
        <v/>
      </c>
      <c r="M42" s="50" t="str">
        <f>IF(ISERROR(VLOOKUP(B42,'[8]800m.'!$E$8:$G$986,3,0)),"",(VLOOKUP(B42,'[8]800m.'!$E$8:$G$986,3,0)))</f>
        <v/>
      </c>
      <c r="N42" s="49" t="str">
        <f>IF(ISERROR(VLOOKUP(B42,'[8]80m.'!$E$8:$F$1001,2,0)),"",(VLOOKUP(B42,'[8]80m.'!$E$8:$H$1001,2,0)))</f>
        <v/>
      </c>
      <c r="O42" s="22" t="str">
        <f>IF(ISERROR(VLOOKUP(B42,'[8]80m.'!$E$8:$G$1001,3,0)),"",(VLOOKUP(B42,'[8]80m.'!$E$8:$G$1001,3,0)))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IF(ISERROR(VLOOKUP(B43,'[8]60m.'!$E$8:$F$1000,2,0)),"",(VLOOKUP(B43,'[8]60m.'!$E$8:$H$1000,2,0)))</f>
        <v/>
      </c>
      <c r="E43" s="27" t="str">
        <f>IF(ISERROR(VLOOKUP(B43,'[8]60m.'!$E$8:$G$1000,3,0)),"",(VLOOKUP(B43,'[8]60m.'!$E$8:$G$1000,3,0)))</f>
        <v/>
      </c>
      <c r="F43" s="53" t="str">
        <f>IF(ISERROR(VLOOKUP(B43,[8]Uzun!$F$8:$K$1006,6,0)),"",(VLOOKUP(B43,[8]Uzun!$F$8:$K$1006,6,0)))</f>
        <v/>
      </c>
      <c r="G43" s="22" t="str">
        <f>IF(ISERROR(VLOOKUP(B43,[8]Uzun!$F$8:$L$1006,7,0)),"",(VLOOKUP(B43,[8]Uzun!$F$8:$L$1006,7,0)))</f>
        <v/>
      </c>
      <c r="H43" s="28" t="str">
        <f>IF(ISERROR(VLOOKUP(B43,[8]Gülle!$F$8:$K$1000,6,0)),"",(VLOOKUP(B43,[8]Gülle!$F$8:$K$1000,6,0)))</f>
        <v/>
      </c>
      <c r="I43" s="27" t="str">
        <f>IF(ISERROR(VLOOKUP(B43,[8]Gülle!$F$8:$L$1000,7,0)),"",(VLOOKUP(B43,[8]Gülle!$F$8:$L$1000,7,0)))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IF(ISERROR(VLOOKUP(B43,'[8]800m.'!$E$8:$F$986,2,0)),"",(VLOOKUP(B43,'[8]800m.'!$E$8:$H$986,2,0)))</f>
        <v/>
      </c>
      <c r="M43" s="50" t="str">
        <f>IF(ISERROR(VLOOKUP(B43,'[8]800m.'!$E$8:$G$986,3,0)),"",(VLOOKUP(B43,'[8]800m.'!$E$8:$G$986,3,0)))</f>
        <v/>
      </c>
      <c r="N43" s="49" t="str">
        <f>IF(ISERROR(VLOOKUP(B43,'[8]80m.'!$E$8:$F$1001,2,0)),"",(VLOOKUP(B43,'[8]80m.'!$E$8:$H$1001,2,0)))</f>
        <v/>
      </c>
      <c r="O43" s="22" t="str">
        <f>IF(ISERROR(VLOOKUP(B43,'[8]80m.'!$E$8:$G$1001,3,0)),"",(VLOOKUP(B43,'[8]80m.'!$E$8:$G$1001,3,0)))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IF(ISERROR(VLOOKUP(B44,'[8]60m.'!$E$8:$F$1000,2,0)),"",(VLOOKUP(B44,'[8]60m.'!$E$8:$H$1000,2,0)))</f>
        <v/>
      </c>
      <c r="E44" s="27" t="str">
        <f>IF(ISERROR(VLOOKUP(B44,'[8]60m.'!$E$8:$G$1000,3,0)),"",(VLOOKUP(B44,'[8]60m.'!$E$8:$G$1000,3,0)))</f>
        <v/>
      </c>
      <c r="F44" s="53" t="str">
        <f>IF(ISERROR(VLOOKUP(B44,[8]Uzun!$F$8:$K$1006,6,0)),"",(VLOOKUP(B44,[8]Uzun!$F$8:$K$1006,6,0)))</f>
        <v/>
      </c>
      <c r="G44" s="22" t="str">
        <f>IF(ISERROR(VLOOKUP(B44,[8]Uzun!$F$8:$L$1006,7,0)),"",(VLOOKUP(B44,[8]Uzun!$F$8:$L$1006,7,0)))</f>
        <v/>
      </c>
      <c r="H44" s="28" t="str">
        <f>IF(ISERROR(VLOOKUP(B44,[8]Gülle!$F$8:$K$1000,6,0)),"",(VLOOKUP(B44,[8]Gülle!$F$8:$K$1000,6,0)))</f>
        <v/>
      </c>
      <c r="I44" s="27" t="str">
        <f>IF(ISERROR(VLOOKUP(B44,[8]Gülle!$F$8:$L$1000,7,0)),"",(VLOOKUP(B44,[8]Gülle!$F$8:$L$1000,7,0)))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IF(ISERROR(VLOOKUP(B44,'[8]800m.'!$E$8:$F$986,2,0)),"",(VLOOKUP(B44,'[8]800m.'!$E$8:$H$986,2,0)))</f>
        <v/>
      </c>
      <c r="M44" s="50" t="str">
        <f>IF(ISERROR(VLOOKUP(B44,'[8]800m.'!$E$8:$G$986,3,0)),"",(VLOOKUP(B44,'[8]800m.'!$E$8:$G$986,3,0)))</f>
        <v/>
      </c>
      <c r="N44" s="49" t="str">
        <f>IF(ISERROR(VLOOKUP(B44,'[8]80m.'!$E$8:$F$1001,2,0)),"",(VLOOKUP(B44,'[8]80m.'!$E$8:$H$1001,2,0)))</f>
        <v/>
      </c>
      <c r="O44" s="22" t="str">
        <f>IF(ISERROR(VLOOKUP(B44,'[8]80m.'!$E$8:$G$1001,3,0)),"",(VLOOKUP(B44,'[8]80m.'!$E$8:$G$1001,3,0)))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IF(ISERROR(VLOOKUP(B45,'[8]60m.'!$E$8:$F$1000,2,0)),"",(VLOOKUP(B45,'[8]60m.'!$E$8:$H$1000,2,0)))</f>
        <v/>
      </c>
      <c r="E45" s="27" t="str">
        <f>IF(ISERROR(VLOOKUP(B45,'[8]60m.'!$E$8:$G$1000,3,0)),"",(VLOOKUP(B45,'[8]60m.'!$E$8:$G$1000,3,0)))</f>
        <v/>
      </c>
      <c r="F45" s="53" t="str">
        <f>IF(ISERROR(VLOOKUP(B45,[8]Uzun!$F$8:$K$1006,6,0)),"",(VLOOKUP(B45,[8]Uzun!$F$8:$K$1006,6,0)))</f>
        <v/>
      </c>
      <c r="G45" s="22" t="str">
        <f>IF(ISERROR(VLOOKUP(B45,[8]Uzun!$F$8:$L$1006,7,0)),"",(VLOOKUP(B45,[8]Uzun!$F$8:$L$1006,7,0)))</f>
        <v/>
      </c>
      <c r="H45" s="28" t="str">
        <f>IF(ISERROR(VLOOKUP(B45,[8]Gülle!$F$8:$K$1000,6,0)),"",(VLOOKUP(B45,[8]Gülle!$F$8:$K$1000,6,0)))</f>
        <v/>
      </c>
      <c r="I45" s="27" t="str">
        <f>IF(ISERROR(VLOOKUP(B45,[8]Gülle!$F$8:$L$1000,7,0)),"",(VLOOKUP(B45,[8]Gülle!$F$8:$L$1000,7,0)))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IF(ISERROR(VLOOKUP(B45,'[8]800m.'!$E$8:$F$986,2,0)),"",(VLOOKUP(B45,'[8]800m.'!$E$8:$H$986,2,0)))</f>
        <v/>
      </c>
      <c r="M45" s="50" t="str">
        <f>IF(ISERROR(VLOOKUP(B45,'[8]800m.'!$E$8:$G$986,3,0)),"",(VLOOKUP(B45,'[8]800m.'!$E$8:$G$986,3,0)))</f>
        <v/>
      </c>
      <c r="N45" s="49" t="str">
        <f>IF(ISERROR(VLOOKUP(B45,'[8]80m.'!$E$8:$F$1001,2,0)),"",(VLOOKUP(B45,'[8]80m.'!$E$8:$H$1001,2,0)))</f>
        <v/>
      </c>
      <c r="O45" s="22" t="str">
        <f>IF(ISERROR(VLOOKUP(B45,'[8]80m.'!$E$8:$G$1001,3,0)),"",(VLOOKUP(B45,'[8]80m.'!$E$8:$G$1001,3,0)))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IF(ISERROR(VLOOKUP(B46,'[8]60m.'!$E$8:$F$1000,2,0)),"",(VLOOKUP(B46,'[8]60m.'!$E$8:$H$1000,2,0)))</f>
        <v/>
      </c>
      <c r="E46" s="27" t="str">
        <f>IF(ISERROR(VLOOKUP(B46,'[8]60m.'!$E$8:$G$1000,3,0)),"",(VLOOKUP(B46,'[8]60m.'!$E$8:$G$1000,3,0)))</f>
        <v/>
      </c>
      <c r="F46" s="53" t="str">
        <f>IF(ISERROR(VLOOKUP(B46,[8]Uzun!$F$8:$K$1006,6,0)),"",(VLOOKUP(B46,[8]Uzun!$F$8:$K$1006,6,0)))</f>
        <v/>
      </c>
      <c r="G46" s="22" t="str">
        <f>IF(ISERROR(VLOOKUP(B46,[8]Uzun!$F$8:$L$1006,7,0)),"",(VLOOKUP(B46,[8]Uzun!$F$8:$L$1006,7,0)))</f>
        <v/>
      </c>
      <c r="H46" s="28" t="str">
        <f>IF(ISERROR(VLOOKUP(B46,[8]Gülle!$F$8:$K$1000,6,0)),"",(VLOOKUP(B46,[8]Gülle!$F$8:$K$1000,6,0)))</f>
        <v/>
      </c>
      <c r="I46" s="27" t="str">
        <f>IF(ISERROR(VLOOKUP(B46,[8]Gülle!$F$8:$L$1000,7,0)),"",(VLOOKUP(B46,[8]Gülle!$F$8:$L$1000,7,0)))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IF(ISERROR(VLOOKUP(B46,'[8]800m.'!$E$8:$F$986,2,0)),"",(VLOOKUP(B46,'[8]800m.'!$E$8:$H$986,2,0)))</f>
        <v/>
      </c>
      <c r="M46" s="50" t="str">
        <f>IF(ISERROR(VLOOKUP(B46,'[8]800m.'!$E$8:$G$986,3,0)),"",(VLOOKUP(B46,'[8]800m.'!$E$8:$G$986,3,0)))</f>
        <v/>
      </c>
      <c r="N46" s="49" t="str">
        <f>IF(ISERROR(VLOOKUP(B46,'[8]80m.'!$E$8:$F$1001,2,0)),"",(VLOOKUP(B46,'[8]80m.'!$E$8:$H$1001,2,0)))</f>
        <v/>
      </c>
      <c r="O46" s="22" t="str">
        <f>IF(ISERROR(VLOOKUP(B46,'[8]80m.'!$E$8:$G$1001,3,0)),"",(VLOOKUP(B46,'[8]80m.'!$E$8:$G$1001,3,0)))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IF(ISERROR(VLOOKUP(B47,'[8]60m.'!$E$8:$F$1000,2,0)),"",(VLOOKUP(B47,'[8]60m.'!$E$8:$H$1000,2,0)))</f>
        <v/>
      </c>
      <c r="E47" s="27" t="str">
        <f>IF(ISERROR(VLOOKUP(B47,'[8]60m.'!$E$8:$G$1000,3,0)),"",(VLOOKUP(B47,'[8]60m.'!$E$8:$G$1000,3,0)))</f>
        <v/>
      </c>
      <c r="F47" s="53" t="str">
        <f>IF(ISERROR(VLOOKUP(B47,[8]Uzun!$F$8:$K$1006,6,0)),"",(VLOOKUP(B47,[8]Uzun!$F$8:$K$1006,6,0)))</f>
        <v/>
      </c>
      <c r="G47" s="22" t="str">
        <f>IF(ISERROR(VLOOKUP(B47,[8]Uzun!$F$8:$L$1006,7,0)),"",(VLOOKUP(B47,[8]Uzun!$F$8:$L$1006,7,0)))</f>
        <v/>
      </c>
      <c r="H47" s="28" t="str">
        <f>IF(ISERROR(VLOOKUP(B47,[8]Gülle!$F$8:$K$1000,6,0)),"",(VLOOKUP(B47,[8]Gülle!$F$8:$K$1000,6,0)))</f>
        <v/>
      </c>
      <c r="I47" s="27" t="str">
        <f>IF(ISERROR(VLOOKUP(B47,[8]Gülle!$F$8:$L$1000,7,0)),"",(VLOOKUP(B47,[8]Gülle!$F$8:$L$1000,7,0)))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IF(ISERROR(VLOOKUP(B47,'[8]800m.'!$E$8:$F$986,2,0)),"",(VLOOKUP(B47,'[8]800m.'!$E$8:$H$986,2,0)))</f>
        <v/>
      </c>
      <c r="M47" s="50" t="str">
        <f>IF(ISERROR(VLOOKUP(B47,'[8]800m.'!$E$8:$G$986,3,0)),"",(VLOOKUP(B47,'[8]800m.'!$E$8:$G$986,3,0)))</f>
        <v/>
      </c>
      <c r="N47" s="49" t="str">
        <f>IF(ISERROR(VLOOKUP(B47,'[8]80m.'!$E$8:$F$1001,2,0)),"",(VLOOKUP(B47,'[8]80m.'!$E$8:$H$1001,2,0)))</f>
        <v/>
      </c>
      <c r="O47" s="22" t="str">
        <f>IF(ISERROR(VLOOKUP(B47,'[8]80m.'!$E$8:$G$1001,3,0)),"",(VLOOKUP(B47,'[8]80m.'!$E$8:$G$1001,3,0)))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IF(ISERROR(VLOOKUP(B48,'[8]60m.'!$E$8:$F$1000,2,0)),"",(VLOOKUP(B48,'[8]60m.'!$E$8:$H$1000,2,0)))</f>
        <v/>
      </c>
      <c r="E48" s="27" t="str">
        <f>IF(ISERROR(VLOOKUP(B48,'[8]60m.'!$E$8:$G$1000,3,0)),"",(VLOOKUP(B48,'[8]60m.'!$E$8:$G$1000,3,0)))</f>
        <v/>
      </c>
      <c r="F48" s="53" t="str">
        <f>IF(ISERROR(VLOOKUP(B48,[8]Uzun!$F$8:$K$1006,6,0)),"",(VLOOKUP(B48,[8]Uzun!$F$8:$K$1006,6,0)))</f>
        <v/>
      </c>
      <c r="G48" s="22" t="str">
        <f>IF(ISERROR(VLOOKUP(B48,[8]Uzun!$F$8:$L$1006,7,0)),"",(VLOOKUP(B48,[8]Uzun!$F$8:$L$1006,7,0)))</f>
        <v/>
      </c>
      <c r="H48" s="28" t="str">
        <f>IF(ISERROR(VLOOKUP(B48,[8]Gülle!$F$8:$K$1000,6,0)),"",(VLOOKUP(B48,[8]Gülle!$F$8:$K$1000,6,0)))</f>
        <v/>
      </c>
      <c r="I48" s="27" t="str">
        <f>IF(ISERROR(VLOOKUP(B48,[8]Gülle!$F$8:$L$1000,7,0)),"",(VLOOKUP(B48,[8]Gülle!$F$8:$L$1000,7,0)))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IF(ISERROR(VLOOKUP(B48,'[8]800m.'!$E$8:$F$986,2,0)),"",(VLOOKUP(B48,'[8]800m.'!$E$8:$H$986,2,0)))</f>
        <v/>
      </c>
      <c r="M48" s="50" t="str">
        <f>IF(ISERROR(VLOOKUP(B48,'[8]800m.'!$E$8:$G$986,3,0)),"",(VLOOKUP(B48,'[8]800m.'!$E$8:$G$986,3,0)))</f>
        <v/>
      </c>
      <c r="N48" s="49" t="str">
        <f>IF(ISERROR(VLOOKUP(B48,'[8]80m.'!$E$8:$F$1001,2,0)),"",(VLOOKUP(B48,'[8]80m.'!$E$8:$H$1001,2,0)))</f>
        <v/>
      </c>
      <c r="O48" s="22" t="str">
        <f>IF(ISERROR(VLOOKUP(B48,'[8]80m.'!$E$8:$G$1001,3,0)),"",(VLOOKUP(B48,'[8]80m.'!$E$8:$G$1001,3,0)))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IF(ISERROR(VLOOKUP(B49,'[8]60m.'!$E$8:$F$1000,2,0)),"",(VLOOKUP(B49,'[8]60m.'!$E$8:$H$1000,2,0)))</f>
        <v/>
      </c>
      <c r="E49" s="27" t="str">
        <f>IF(ISERROR(VLOOKUP(B49,'[8]60m.'!$E$8:$G$1000,3,0)),"",(VLOOKUP(B49,'[8]60m.'!$E$8:$G$1000,3,0)))</f>
        <v/>
      </c>
      <c r="F49" s="53" t="str">
        <f>IF(ISERROR(VLOOKUP(B49,[8]Uzun!$F$8:$K$1006,6,0)),"",(VLOOKUP(B49,[8]Uzun!$F$8:$K$1006,6,0)))</f>
        <v/>
      </c>
      <c r="G49" s="22" t="str">
        <f>IF(ISERROR(VLOOKUP(B49,[8]Uzun!$F$8:$L$1006,7,0)),"",(VLOOKUP(B49,[8]Uzun!$F$8:$L$1006,7,0)))</f>
        <v/>
      </c>
      <c r="H49" s="28" t="str">
        <f>IF(ISERROR(VLOOKUP(B49,[8]Gülle!$F$8:$K$1000,6,0)),"",(VLOOKUP(B49,[8]Gülle!$F$8:$K$1000,6,0)))</f>
        <v/>
      </c>
      <c r="I49" s="27" t="str">
        <f>IF(ISERROR(VLOOKUP(B49,[8]Gülle!$F$8:$L$1000,7,0)),"",(VLOOKUP(B49,[8]Gülle!$F$8:$L$1000,7,0)))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IF(ISERROR(VLOOKUP(B49,'[8]800m.'!$E$8:$F$986,2,0)),"",(VLOOKUP(B49,'[8]800m.'!$E$8:$H$986,2,0)))</f>
        <v/>
      </c>
      <c r="M49" s="50" t="str">
        <f>IF(ISERROR(VLOOKUP(B49,'[8]800m.'!$E$8:$G$986,3,0)),"",(VLOOKUP(B49,'[8]800m.'!$E$8:$G$986,3,0)))</f>
        <v/>
      </c>
      <c r="N49" s="49" t="str">
        <f>IF(ISERROR(VLOOKUP(B49,'[8]80m.'!$E$8:$F$1001,2,0)),"",(VLOOKUP(B49,'[8]80m.'!$E$8:$H$1001,2,0)))</f>
        <v/>
      </c>
      <c r="O49" s="22" t="str">
        <f>IF(ISERROR(VLOOKUP(B49,'[8]80m.'!$E$8:$G$1001,3,0)),"",(VLOOKUP(B49,'[8]80m.'!$E$8:$G$1001,3,0)))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IF(ISERROR(VLOOKUP(B50,'[8]60m.'!$E$8:$F$1000,2,0)),"",(VLOOKUP(B50,'[8]60m.'!$E$8:$H$1000,2,0)))</f>
        <v/>
      </c>
      <c r="E50" s="27" t="str">
        <f>IF(ISERROR(VLOOKUP(B50,'[8]60m.'!$E$8:$G$1000,3,0)),"",(VLOOKUP(B50,'[8]60m.'!$E$8:$G$1000,3,0)))</f>
        <v/>
      </c>
      <c r="F50" s="53" t="str">
        <f>IF(ISERROR(VLOOKUP(B50,[8]Uzun!$F$8:$K$1006,6,0)),"",(VLOOKUP(B50,[8]Uzun!$F$8:$K$1006,6,0)))</f>
        <v/>
      </c>
      <c r="G50" s="22" t="str">
        <f>IF(ISERROR(VLOOKUP(B50,[8]Uzun!$F$8:$L$1006,7,0)),"",(VLOOKUP(B50,[8]Uzun!$F$8:$L$1006,7,0)))</f>
        <v/>
      </c>
      <c r="H50" s="28" t="str">
        <f>IF(ISERROR(VLOOKUP(B50,[8]Gülle!$F$8:$K$1000,6,0)),"",(VLOOKUP(B50,[8]Gülle!$F$8:$K$1000,6,0)))</f>
        <v/>
      </c>
      <c r="I50" s="27" t="str">
        <f>IF(ISERROR(VLOOKUP(B50,[8]Gülle!$F$8:$L$1000,7,0)),"",(VLOOKUP(B50,[8]Gülle!$F$8:$L$1000,7,0)))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IF(ISERROR(VLOOKUP(B50,'[8]800m.'!$E$8:$F$986,2,0)),"",(VLOOKUP(B50,'[8]800m.'!$E$8:$H$986,2,0)))</f>
        <v/>
      </c>
      <c r="M50" s="50" t="str">
        <f>IF(ISERROR(VLOOKUP(B50,'[8]800m.'!$E$8:$G$986,3,0)),"",(VLOOKUP(B50,'[8]800m.'!$E$8:$G$986,3,0)))</f>
        <v/>
      </c>
      <c r="N50" s="49" t="str">
        <f>IF(ISERROR(VLOOKUP(B50,'[8]80m.'!$E$8:$F$1001,2,0)),"",(VLOOKUP(B50,'[8]80m.'!$E$8:$H$1001,2,0)))</f>
        <v/>
      </c>
      <c r="O50" s="22" t="str">
        <f>IF(ISERROR(VLOOKUP(B50,'[8]80m.'!$E$8:$G$1001,3,0)),"",(VLOOKUP(B50,'[8]80m.'!$E$8:$G$1001,3,0)))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47" t="str">
        <f>IF(ISERROR(VLOOKUP(B51,'[8]60m.'!$E$8:$F$1000,2,0)),"",(VLOOKUP(B51,'[8]60m.'!$E$8:$H$1000,2,0)))</f>
        <v/>
      </c>
      <c r="E51" s="27" t="str">
        <f>IF(ISERROR(VLOOKUP(B51,'[8]60m.'!$E$8:$G$1000,3,0)),"",(VLOOKUP(B51,'[8]60m.'!$E$8:$G$1000,3,0)))</f>
        <v/>
      </c>
      <c r="F51" s="53" t="str">
        <f>IF(ISERROR(VLOOKUP(B51,[8]Uzun!$F$8:$K$1006,6,0)),"",(VLOOKUP(B51,[8]Uzun!$F$8:$K$1006,6,0)))</f>
        <v/>
      </c>
      <c r="G51" s="22" t="str">
        <f>IF(ISERROR(VLOOKUP(B51,[8]Uzun!$F$8:$L$1006,7,0)),"",(VLOOKUP(B51,[8]Uzun!$F$8:$L$1006,7,0)))</f>
        <v/>
      </c>
      <c r="H51" s="28" t="str">
        <f>IF(ISERROR(VLOOKUP(B51,[8]Gülle!$F$8:$K$1000,6,0)),"",(VLOOKUP(B51,[8]Gülle!$F$8:$K$1000,6,0)))</f>
        <v/>
      </c>
      <c r="I51" s="27" t="str">
        <f>IF(ISERROR(VLOOKUP(B51,[8]Gülle!$F$8:$L$1000,7,0)),"",(VLOOKUP(B51,[8]Gülle!$F$8:$L$1000,7,0)))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IF(ISERROR(VLOOKUP(B51,'[8]800m.'!$E$8:$F$986,2,0)),"",(VLOOKUP(B51,'[8]800m.'!$E$8:$H$986,2,0)))</f>
        <v/>
      </c>
      <c r="M51" s="50" t="str">
        <f>IF(ISERROR(VLOOKUP(B51,'[8]800m.'!$E$8:$G$986,3,0)),"",(VLOOKUP(B51,'[8]800m.'!$E$8:$G$986,3,0)))</f>
        <v/>
      </c>
      <c r="N51" s="49" t="str">
        <f>IF(ISERROR(VLOOKUP(B51,'[8]80m.'!$E$8:$F$1001,2,0)),"",(VLOOKUP(B51,'[8]80m.'!$E$8:$H$1001,2,0)))</f>
        <v/>
      </c>
      <c r="O51" s="22" t="str">
        <f>IF(ISERROR(VLOOKUP(B51,'[8]80m.'!$E$8:$G$1001,3,0)),"",(VLOOKUP(B51,'[8]80m.'!$E$8:$G$1001,3,0)))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47" t="str">
        <f>IF(ISERROR(VLOOKUP(B52,'[8]60m.'!$E$8:$F$1000,2,0)),"",(VLOOKUP(B52,'[8]60m.'!$E$8:$H$1000,2,0)))</f>
        <v/>
      </c>
      <c r="E52" s="27" t="str">
        <f>IF(ISERROR(VLOOKUP(B52,'[8]60m.'!$E$8:$G$1000,3,0)),"",(VLOOKUP(B52,'[8]60m.'!$E$8:$G$1000,3,0)))</f>
        <v/>
      </c>
      <c r="F52" s="53" t="str">
        <f>IF(ISERROR(VLOOKUP(B52,[8]Uzun!$F$8:$K$1006,6,0)),"",(VLOOKUP(B52,[8]Uzun!$F$8:$K$1006,6,0)))</f>
        <v/>
      </c>
      <c r="G52" s="22" t="str">
        <f>IF(ISERROR(VLOOKUP(B52,[8]Uzun!$F$8:$L$1006,7,0)),"",(VLOOKUP(B52,[8]Uzun!$F$8:$L$1006,7,0)))</f>
        <v/>
      </c>
      <c r="H52" s="28" t="str">
        <f>IF(ISERROR(VLOOKUP(B52,[8]Gülle!$F$8:$K$1000,6,0)),"",(VLOOKUP(B52,[8]Gülle!$F$8:$K$1000,6,0)))</f>
        <v/>
      </c>
      <c r="I52" s="27" t="str">
        <f>IF(ISERROR(VLOOKUP(B52,[8]Gülle!$F$8:$L$1000,7,0)),"",(VLOOKUP(B52,[8]Gülle!$F$8:$L$1000,7,0)))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IF(ISERROR(VLOOKUP(B52,'[8]800m.'!$E$8:$F$986,2,0)),"",(VLOOKUP(B52,'[8]800m.'!$E$8:$H$986,2,0)))</f>
        <v/>
      </c>
      <c r="M52" s="50" t="str">
        <f>IF(ISERROR(VLOOKUP(B52,'[8]800m.'!$E$8:$G$986,3,0)),"",(VLOOKUP(B52,'[8]800m.'!$E$8:$G$986,3,0)))</f>
        <v/>
      </c>
      <c r="N52" s="49" t="str">
        <f>IF(ISERROR(VLOOKUP(B52,'[8]80m.'!$E$8:$F$1001,2,0)),"",(VLOOKUP(B52,'[8]80m.'!$E$8:$H$1001,2,0)))</f>
        <v/>
      </c>
      <c r="O52" s="22" t="str">
        <f>IF(ISERROR(VLOOKUP(B52,'[8]80m.'!$E$8:$G$1001,3,0)),"",(VLOOKUP(B52,'[8]80m.'!$E$8:$G$1001,3,0)))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47" t="str">
        <f>IF(ISERROR(VLOOKUP(B53,'[8]60m.'!$E$8:$F$1000,2,0)),"",(VLOOKUP(B53,'[8]60m.'!$E$8:$H$1000,2,0)))</f>
        <v/>
      </c>
      <c r="E53" s="27" t="str">
        <f>IF(ISERROR(VLOOKUP(B53,'[8]60m.'!$E$8:$G$1000,3,0)),"",(VLOOKUP(B53,'[8]60m.'!$E$8:$G$1000,3,0)))</f>
        <v/>
      </c>
      <c r="F53" s="53" t="str">
        <f>IF(ISERROR(VLOOKUP(B53,[8]Uzun!$F$8:$K$1006,6,0)),"",(VLOOKUP(B53,[8]Uzun!$F$8:$K$1006,6,0)))</f>
        <v/>
      </c>
      <c r="G53" s="22" t="str">
        <f>IF(ISERROR(VLOOKUP(B53,[8]Uzun!$F$8:$L$1006,7,0)),"",(VLOOKUP(B53,[8]Uzun!$F$8:$L$1006,7,0)))</f>
        <v/>
      </c>
      <c r="H53" s="28" t="str">
        <f>IF(ISERROR(VLOOKUP(B53,[8]Gülle!$F$8:$K$1000,6,0)),"",(VLOOKUP(B53,[8]Gülle!$F$8:$K$1000,6,0)))</f>
        <v/>
      </c>
      <c r="I53" s="27" t="str">
        <f>IF(ISERROR(VLOOKUP(B53,[8]Gülle!$F$8:$L$1000,7,0)),"",(VLOOKUP(B53,[8]Gülle!$F$8:$L$1000,7,0)))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IF(ISERROR(VLOOKUP(B53,'[8]800m.'!$E$8:$F$986,2,0)),"",(VLOOKUP(B53,'[8]800m.'!$E$8:$H$986,2,0)))</f>
        <v/>
      </c>
      <c r="M53" s="50" t="str">
        <f>IF(ISERROR(VLOOKUP(B53,'[8]800m.'!$E$8:$G$986,3,0)),"",(VLOOKUP(B53,'[8]800m.'!$E$8:$G$986,3,0)))</f>
        <v/>
      </c>
      <c r="N53" s="49" t="str">
        <f>IF(ISERROR(VLOOKUP(B53,'[8]80m.'!$E$8:$F$1001,2,0)),"",(VLOOKUP(B53,'[8]80m.'!$E$8:$H$1001,2,0)))</f>
        <v/>
      </c>
      <c r="O53" s="22" t="str">
        <f>IF(ISERROR(VLOOKUP(B53,'[8]80m.'!$E$8:$G$1001,3,0)),"",(VLOOKUP(B53,'[8]80m.'!$E$8:$G$1001,3,0)))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47" t="str">
        <f>IF(ISERROR(VLOOKUP(B54,'[8]60m.'!$E$8:$F$1000,2,0)),"",(VLOOKUP(B54,'[8]60m.'!$E$8:$H$1000,2,0)))</f>
        <v/>
      </c>
      <c r="E54" s="27" t="str">
        <f>IF(ISERROR(VLOOKUP(B54,'[8]60m.'!$E$8:$G$1000,3,0)),"",(VLOOKUP(B54,'[8]60m.'!$E$8:$G$1000,3,0)))</f>
        <v/>
      </c>
      <c r="F54" s="53" t="str">
        <f>IF(ISERROR(VLOOKUP(B54,[8]Uzun!$F$8:$K$1006,6,0)),"",(VLOOKUP(B54,[8]Uzun!$F$8:$K$1006,6,0)))</f>
        <v/>
      </c>
      <c r="G54" s="22" t="str">
        <f>IF(ISERROR(VLOOKUP(B54,[8]Uzun!$F$8:$L$1006,7,0)),"",(VLOOKUP(B54,[8]Uzun!$F$8:$L$1006,7,0)))</f>
        <v/>
      </c>
      <c r="H54" s="28" t="str">
        <f>IF(ISERROR(VLOOKUP(B54,[8]Gülle!$F$8:$K$1000,6,0)),"",(VLOOKUP(B54,[8]Gülle!$F$8:$K$1000,6,0)))</f>
        <v/>
      </c>
      <c r="I54" s="27" t="str">
        <f>IF(ISERROR(VLOOKUP(B54,[8]Gülle!$F$8:$L$1000,7,0)),"",(VLOOKUP(B54,[8]Gülle!$F$8:$L$1000,7,0)))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IF(ISERROR(VLOOKUP(B54,'[8]800m.'!$E$8:$F$986,2,0)),"",(VLOOKUP(B54,'[8]800m.'!$E$8:$H$986,2,0)))</f>
        <v/>
      </c>
      <c r="M54" s="50" t="str">
        <f>IF(ISERROR(VLOOKUP(B54,'[8]800m.'!$E$8:$G$986,3,0)),"",(VLOOKUP(B54,'[8]800m.'!$E$8:$G$986,3,0)))</f>
        <v/>
      </c>
      <c r="N54" s="49" t="str">
        <f>IF(ISERROR(VLOOKUP(B54,'[8]80m.'!$E$8:$F$1001,2,0)),"",(VLOOKUP(B54,'[8]80m.'!$E$8:$H$1001,2,0)))</f>
        <v/>
      </c>
      <c r="O54" s="22" t="str">
        <f>IF(ISERROR(VLOOKUP(B54,'[8]80m.'!$E$8:$G$1001,3,0)),"",(VLOOKUP(B54,'[8]80m.'!$E$8:$G$1001,3,0)))</f>
        <v/>
      </c>
      <c r="P54" s="48">
        <f t="shared" si="0"/>
        <v>0</v>
      </c>
      <c r="Q54" s="45"/>
      <c r="R54" s="45"/>
      <c r="S54" s="45"/>
      <c r="T54" s="45"/>
      <c r="U54" s="45"/>
      <c r="V54" s="45"/>
    </row>
    <row r="55" spans="1:22" ht="12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5"/>
      <c r="T55" s="45"/>
      <c r="U55" s="45"/>
      <c r="V55" s="45"/>
    </row>
    <row r="56" spans="1:22" ht="30" customHeight="1" x14ac:dyDescent="0.2">
      <c r="A56" s="95" t="s">
        <v>78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</row>
    <row r="57" spans="1:22" ht="24" customHeight="1" x14ac:dyDescent="0.2">
      <c r="A57" s="96" t="str">
        <f>'[8]YARIŞMA BİLGİLERİ'!F21</f>
        <v>2008 Doğumlu Erkekler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2" ht="24" customHeight="1" x14ac:dyDescent="0.2">
      <c r="A58" s="87" t="s">
        <v>0</v>
      </c>
      <c r="B58" s="89" t="s">
        <v>1</v>
      </c>
      <c r="C58" s="63"/>
      <c r="D58" s="93" t="s">
        <v>14</v>
      </c>
      <c r="E58" s="93"/>
      <c r="F58" s="93" t="s">
        <v>19</v>
      </c>
      <c r="G58" s="93"/>
      <c r="H58" s="91"/>
      <c r="I58" s="92"/>
      <c r="J58" s="91" t="s">
        <v>20</v>
      </c>
      <c r="K58" s="92"/>
      <c r="L58" s="93" t="s">
        <v>7</v>
      </c>
      <c r="M58" s="93"/>
      <c r="N58" s="93" t="s">
        <v>18</v>
      </c>
      <c r="O58" s="93"/>
      <c r="P58" s="90"/>
      <c r="Q58" s="90"/>
      <c r="R58" s="90" t="s">
        <v>31</v>
      </c>
    </row>
    <row r="59" spans="1:22" ht="24" customHeight="1" x14ac:dyDescent="0.2">
      <c r="A59" s="88"/>
      <c r="B59" s="89"/>
      <c r="C59" s="63"/>
      <c r="D59" s="44" t="s">
        <v>10</v>
      </c>
      <c r="E59" s="42" t="s">
        <v>11</v>
      </c>
      <c r="F59" s="44" t="s">
        <v>10</v>
      </c>
      <c r="G59" s="42" t="s">
        <v>11</v>
      </c>
      <c r="H59" s="44" t="s">
        <v>10</v>
      </c>
      <c r="I59" s="42" t="s">
        <v>11</v>
      </c>
      <c r="J59" s="44" t="s">
        <v>10</v>
      </c>
      <c r="K59" s="42" t="s">
        <v>11</v>
      </c>
      <c r="L59" s="44" t="s">
        <v>10</v>
      </c>
      <c r="M59" s="42" t="s">
        <v>11</v>
      </c>
      <c r="N59" s="43" t="s">
        <v>10</v>
      </c>
      <c r="O59" s="42" t="s">
        <v>11</v>
      </c>
      <c r="P59" s="90"/>
      <c r="Q59" s="90"/>
      <c r="R59" s="90"/>
    </row>
    <row r="60" spans="1:22" ht="28.5" hidden="1" customHeight="1" x14ac:dyDescent="0.2">
      <c r="A60" s="31">
        <v>1</v>
      </c>
      <c r="B60" s="30" t="s">
        <v>195</v>
      </c>
      <c r="C60" s="30" t="s">
        <v>63</v>
      </c>
      <c r="D60" s="13" t="str">
        <f>IF(ISERROR(VLOOKUP(B60,'[8]100m.Eng'!$E$8:$F$990,2,0)),"",(VLOOKUP(B60,'[8]100m.Eng'!$E$8:$H$990,2,0)))</f>
        <v/>
      </c>
      <c r="E60" s="14" t="str">
        <f>IF(ISERROR(VLOOKUP(B60,'[8]100m.Eng'!$E$8:$G$990,3,0)),"",(VLOOKUP(B60,'[8]100m.Eng'!$E$8:$G$990,3,0)))</f>
        <v/>
      </c>
      <c r="F60" s="29" t="str">
        <f>IF(ISERROR(VLOOKUP(B60,[8]Cirit!$E$8:$K$1000,7,0)),"",(VLOOKUP(B60,[8]Cirit!$E$8:$K$1000,7,0)))</f>
        <v/>
      </c>
      <c r="G60" s="22" t="str">
        <f>IF(ISERROR(VLOOKUP(B60,[8]Cirit!$E$8:$L$1000,8,0)),"",(VLOOKUP(B60,[8]Cirit!$E$8:$L$1000,8,0)))</f>
        <v/>
      </c>
      <c r="H60" s="28"/>
      <c r="I60" s="27"/>
      <c r="J60" s="26" t="str">
        <f>IF(ISERROR(VLOOKUP(B60,'[8]2000m.'!$D$8:$F$1000,3,0)),"",(VLOOKUP(B60,'[8]2000m.'!$D$8:$H$1000,3,0)))</f>
        <v/>
      </c>
      <c r="K60" s="22" t="str">
        <f>IF(ISERROR(VLOOKUP(B60,'[8]2000m.'!$D$8:$G$1000,4,0)),"",(VLOOKUP(B60,'[8]2000m.'!$D$8:$G$1000,4,0)))</f>
        <v/>
      </c>
      <c r="L60" s="25" t="str">
        <f>IF(ISERROR(VLOOKUP(B60,[8]Yüksek!$E$8:$AG$1000,29,0)),"",(VLOOKUP(B60,[8]Yüksek!$E$8:$AG$1000,29,0)))</f>
        <v/>
      </c>
      <c r="M60" s="24" t="str">
        <f>IF(ISERROR(VLOOKUP(B60,[8]Yüksek!$E$8:$AH$1000,30,0)),"",(VLOOKUP(B60,[8]Yüksek!$E$8:$AH$1000,30,0)))</f>
        <v/>
      </c>
      <c r="N60" s="23">
        <f>IF(ISERROR(VLOOKUP(B60,[8]Disk!$E$8:$K$1000,7,0)),"",(VLOOKUP(B60,[8]Disk!$E$8:$K$1000,7,0)))</f>
        <v>2282</v>
      </c>
      <c r="O60" s="22">
        <f>IF(ISERROR(VLOOKUP(B60,[8]Disk!$E$8:$L$1000,8,0)),"",(VLOOKUP(B60,[8]Disk!$E$8:$L$1000,8,0)))</f>
        <v>74</v>
      </c>
      <c r="P60" s="21">
        <f>IFERROR(VLOOKUP(B60,'14 YAŞ ERKEK'!$B$8:$P$54,15,0)," ")</f>
        <v>136</v>
      </c>
      <c r="Q60" s="20">
        <f t="shared" ref="Q60:Q106" si="1">SUM(E60,G60,I60,K60,M60,O60)</f>
        <v>74</v>
      </c>
      <c r="R60" s="19">
        <f t="shared" ref="R60:R106" si="2">SUM(P60,Q60)</f>
        <v>210</v>
      </c>
    </row>
    <row r="61" spans="1:22" ht="28.5" hidden="1" customHeight="1" x14ac:dyDescent="0.2">
      <c r="A61" s="31">
        <v>2</v>
      </c>
      <c r="B61" s="30" t="s">
        <v>181</v>
      </c>
      <c r="C61" s="30" t="s">
        <v>63</v>
      </c>
      <c r="D61" s="13" t="str">
        <f>IF(ISERROR(VLOOKUP(B61,'[8]100m.Eng'!$E$8:$F$990,2,0)),"",(VLOOKUP(B61,'[8]100m.Eng'!$E$8:$H$990,2,0)))</f>
        <v/>
      </c>
      <c r="E61" s="14" t="str">
        <f>IF(ISERROR(VLOOKUP(B61,'[8]100m.Eng'!$E$8:$G$990,3,0)),"",(VLOOKUP(B61,'[8]100m.Eng'!$E$8:$G$990,3,0)))</f>
        <v/>
      </c>
      <c r="F61" s="29" t="str">
        <f>IF(ISERROR(VLOOKUP(B61,[8]Cirit!$E$8:$K$1000,7,0)),"",(VLOOKUP(B61,[8]Cirit!$E$8:$K$1000,7,0)))</f>
        <v/>
      </c>
      <c r="G61" s="22" t="str">
        <f>IF(ISERROR(VLOOKUP(B61,[8]Cirit!$E$8:$L$1000,8,0)),"",(VLOOKUP(B61,[8]Cirit!$E$8:$L$1000,8,0)))</f>
        <v/>
      </c>
      <c r="H61" s="28"/>
      <c r="I61" s="27"/>
      <c r="J61" s="26" t="str">
        <f>IF(ISERROR(VLOOKUP(B61,'[8]2000m.'!$D$8:$F$1000,3,0)),"",(VLOOKUP(B61,'[8]2000m.'!$D$8:$H$1000,3,0)))</f>
        <v/>
      </c>
      <c r="K61" s="22" t="str">
        <f>IF(ISERROR(VLOOKUP(B61,'[8]2000m.'!$D$8:$G$1000,4,0)),"",(VLOOKUP(B61,'[8]2000m.'!$D$8:$G$1000,4,0)))</f>
        <v/>
      </c>
      <c r="L61" s="25" t="str">
        <f>IF(ISERROR(VLOOKUP(B61,[8]Yüksek!$E$8:$AG$1000,29,0)),"",(VLOOKUP(B61,[8]Yüksek!$E$8:$AG$1000,29,0)))</f>
        <v/>
      </c>
      <c r="M61" s="24" t="str">
        <f>IF(ISERROR(VLOOKUP(B61,[8]Yüksek!$E$8:$AH$1000,30,0)),"",(VLOOKUP(B61,[8]Yüksek!$E$8:$AH$1000,30,0)))</f>
        <v/>
      </c>
      <c r="N61" s="23" t="str">
        <f>IF(ISERROR(VLOOKUP(B61,[8]Disk!$E$8:$K$1000,7,0)),"",(VLOOKUP(B61,[8]Disk!$E$8:$K$1000,7,0)))</f>
        <v/>
      </c>
      <c r="O61" s="22" t="str">
        <f>IF(ISERROR(VLOOKUP(B61,[8]Disk!$E$8:$L$1000,8,0)),"",(VLOOKUP(B61,[8]Disk!$E$8:$L$1000,8,0)))</f>
        <v/>
      </c>
      <c r="P61" s="21">
        <f>IFERROR(VLOOKUP(B61,'14 YAŞ ERKEK'!$B$8:$P$54,15,0)," ")</f>
        <v>186</v>
      </c>
      <c r="Q61" s="20">
        <f t="shared" si="1"/>
        <v>0</v>
      </c>
      <c r="R61" s="19">
        <f t="shared" si="2"/>
        <v>186</v>
      </c>
    </row>
    <row r="62" spans="1:22" ht="28.5" hidden="1" customHeight="1" x14ac:dyDescent="0.2">
      <c r="A62" s="31">
        <v>3</v>
      </c>
      <c r="B62" s="30" t="s">
        <v>198</v>
      </c>
      <c r="C62" s="30" t="s">
        <v>43</v>
      </c>
      <c r="D62" s="13" t="str">
        <f>IF(ISERROR(VLOOKUP(B62,'[8]100m.Eng'!$E$8:$F$990,2,0)),"",(VLOOKUP(B62,'[8]100m.Eng'!$E$8:$H$990,2,0)))</f>
        <v/>
      </c>
      <c r="E62" s="14" t="str">
        <f>IF(ISERROR(VLOOKUP(B62,'[8]100m.Eng'!$E$8:$G$990,3,0)),"",(VLOOKUP(B62,'[8]100m.Eng'!$E$8:$G$990,3,0)))</f>
        <v/>
      </c>
      <c r="F62" s="29" t="str">
        <f>IF(ISERROR(VLOOKUP(B62,[8]Cirit!$E$8:$K$1000,7,0)),"",(VLOOKUP(B62,[8]Cirit!$E$8:$K$1000,7,0)))</f>
        <v/>
      </c>
      <c r="G62" s="22" t="str">
        <f>IF(ISERROR(VLOOKUP(B62,[8]Cirit!$E$8:$L$1000,8,0)),"",(VLOOKUP(B62,[8]Cirit!$E$8:$L$1000,8,0)))</f>
        <v/>
      </c>
      <c r="H62" s="28"/>
      <c r="I62" s="27"/>
      <c r="J62" s="26" t="str">
        <f>IF(ISERROR(VLOOKUP(B62,'[8]2000m.'!$D$8:$F$1000,3,0)),"",(VLOOKUP(B62,'[8]2000m.'!$D$8:$H$1000,3,0)))</f>
        <v/>
      </c>
      <c r="K62" s="22" t="str">
        <f>IF(ISERROR(VLOOKUP(B62,'[8]2000m.'!$D$8:$G$1000,4,0)),"",(VLOOKUP(B62,'[8]2000m.'!$D$8:$G$1000,4,0)))</f>
        <v/>
      </c>
      <c r="L62" s="25" t="str">
        <f>IF(ISERROR(VLOOKUP(B62,[8]Yüksek!$E$8:$AG$1000,29,0)),"",(VLOOKUP(B62,[8]Yüksek!$E$8:$AG$1000,29,0)))</f>
        <v/>
      </c>
      <c r="M62" s="24" t="str">
        <f>IF(ISERROR(VLOOKUP(B62,[8]Yüksek!$E$8:$AH$1000,30,0)),"",(VLOOKUP(B62,[8]Yüksek!$E$8:$AH$1000,30,0)))</f>
        <v/>
      </c>
      <c r="N62" s="23">
        <f>IF(ISERROR(VLOOKUP(B62,[8]Disk!$E$8:$K$1000,7,0)),"",(VLOOKUP(B62,[8]Disk!$E$8:$K$1000,7,0)))</f>
        <v>1814</v>
      </c>
      <c r="O62" s="22">
        <f>IF(ISERROR(VLOOKUP(B62,[8]Disk!$E$8:$L$1000,8,0)),"",(VLOOKUP(B62,[8]Disk!$E$8:$L$1000,8,0)))</f>
        <v>57</v>
      </c>
      <c r="P62" s="21">
        <f>IFERROR(VLOOKUP(B62,'14 YAŞ ERKEK'!$B$8:$P$54,15,0)," ")</f>
        <v>127</v>
      </c>
      <c r="Q62" s="20">
        <f t="shared" si="1"/>
        <v>57</v>
      </c>
      <c r="R62" s="19">
        <f t="shared" si="2"/>
        <v>184</v>
      </c>
    </row>
    <row r="63" spans="1:22" ht="28.5" hidden="1" customHeight="1" x14ac:dyDescent="0.2">
      <c r="A63" s="31">
        <v>4</v>
      </c>
      <c r="B63" s="30" t="s">
        <v>209</v>
      </c>
      <c r="C63" s="30" t="s">
        <v>43</v>
      </c>
      <c r="D63" s="13" t="str">
        <f>IF(ISERROR(VLOOKUP(B63,'[8]100m.Eng'!$E$8:$F$990,2,0)),"",(VLOOKUP(B63,'[8]100m.Eng'!$E$8:$H$990,2,0)))</f>
        <v/>
      </c>
      <c r="E63" s="14" t="str">
        <f>IF(ISERROR(VLOOKUP(B63,'[8]100m.Eng'!$E$8:$G$990,3,0)),"",(VLOOKUP(B63,'[8]100m.Eng'!$E$8:$G$990,3,0)))</f>
        <v/>
      </c>
      <c r="F63" s="29" t="str">
        <f>IF(ISERROR(VLOOKUP(B63,[8]Cirit!$E$8:$K$1000,7,0)),"",(VLOOKUP(B63,[8]Cirit!$E$8:$K$1000,7,0)))</f>
        <v/>
      </c>
      <c r="G63" s="22" t="str">
        <f>IF(ISERROR(VLOOKUP(B63,[8]Cirit!$E$8:$L$1000,8,0)),"",(VLOOKUP(B63,[8]Cirit!$E$8:$L$1000,8,0)))</f>
        <v/>
      </c>
      <c r="H63" s="28"/>
      <c r="I63" s="27"/>
      <c r="J63" s="26" t="str">
        <f>IF(ISERROR(VLOOKUP(B63,'[8]2000m.'!$D$8:$F$1000,3,0)),"",(VLOOKUP(B63,'[8]2000m.'!$D$8:$H$1000,3,0)))</f>
        <v/>
      </c>
      <c r="K63" s="22" t="str">
        <f>IF(ISERROR(VLOOKUP(B63,'[8]2000m.'!$D$8:$G$1000,4,0)),"",(VLOOKUP(B63,'[8]2000m.'!$D$8:$G$1000,4,0)))</f>
        <v/>
      </c>
      <c r="L63" s="25">
        <f>IF(ISERROR(VLOOKUP(B63,[8]Yüksek!$E$8:$AG$1000,29,0)),"",(VLOOKUP(B63,[8]Yüksek!$E$8:$AG$1000,29,0)))</f>
        <v>144</v>
      </c>
      <c r="M63" s="24">
        <f>IF(ISERROR(VLOOKUP(B63,[8]Yüksek!$E$8:$AH$1000,30,0)),"",(VLOOKUP(B63,[8]Yüksek!$E$8:$AH$1000,30,0)))</f>
        <v>44</v>
      </c>
      <c r="N63" s="23">
        <f>IF(ISERROR(VLOOKUP(B63,[8]Disk!$E$8:$K$1000,7,0)),"",(VLOOKUP(B63,[8]Disk!$E$8:$K$1000,7,0)))</f>
        <v>2176</v>
      </c>
      <c r="O63" s="22">
        <f>IF(ISERROR(VLOOKUP(B63,[8]Disk!$E$8:$L$1000,8,0)),"",(VLOOKUP(B63,[8]Disk!$E$8:$L$1000,8,0)))</f>
        <v>72</v>
      </c>
      <c r="P63" s="21">
        <f>IFERROR(VLOOKUP(B63,'14 YAŞ ERKEK'!$B$8:$P$54,15,0)," ")</f>
        <v>59</v>
      </c>
      <c r="Q63" s="20">
        <f t="shared" si="1"/>
        <v>116</v>
      </c>
      <c r="R63" s="19">
        <f t="shared" si="2"/>
        <v>175</v>
      </c>
    </row>
    <row r="64" spans="1:22" ht="28.5" hidden="1" customHeight="1" x14ac:dyDescent="0.2">
      <c r="A64" s="31">
        <v>5</v>
      </c>
      <c r="B64" s="30" t="s">
        <v>182</v>
      </c>
      <c r="C64" s="30" t="s">
        <v>63</v>
      </c>
      <c r="D64" s="13" t="str">
        <f>IF(ISERROR(VLOOKUP(B64,'[8]100m.Eng'!$E$8:$F$990,2,0)),"",(VLOOKUP(B64,'[8]100m.Eng'!$E$8:$H$990,2,0)))</f>
        <v/>
      </c>
      <c r="E64" s="14" t="str">
        <f>IF(ISERROR(VLOOKUP(B64,'[8]100m.Eng'!$E$8:$G$990,3,0)),"",(VLOOKUP(B64,'[8]100m.Eng'!$E$8:$G$990,3,0)))</f>
        <v/>
      </c>
      <c r="F64" s="29" t="str">
        <f>IF(ISERROR(VLOOKUP(B64,[8]Cirit!$E$8:$K$1000,7,0)),"",(VLOOKUP(B64,[8]Cirit!$E$8:$K$1000,7,0)))</f>
        <v/>
      </c>
      <c r="G64" s="22" t="str">
        <f>IF(ISERROR(VLOOKUP(B64,[8]Cirit!$E$8:$L$1000,8,0)),"",(VLOOKUP(B64,[8]Cirit!$E$8:$L$1000,8,0)))</f>
        <v/>
      </c>
      <c r="H64" s="28"/>
      <c r="I64" s="27"/>
      <c r="J64" s="26" t="str">
        <f>IF(ISERROR(VLOOKUP(B64,'[8]2000m.'!$D$8:$F$1000,3,0)),"",(VLOOKUP(B64,'[8]2000m.'!$D$8:$H$1000,3,0)))</f>
        <v/>
      </c>
      <c r="K64" s="22" t="str">
        <f>IF(ISERROR(VLOOKUP(B64,'[8]2000m.'!$D$8:$G$1000,4,0)),"",(VLOOKUP(B64,'[8]2000m.'!$D$8:$G$1000,4,0)))</f>
        <v/>
      </c>
      <c r="L64" s="25" t="str">
        <f>IF(ISERROR(VLOOKUP(B64,[8]Yüksek!$E$8:$AG$1000,29,0)),"",(VLOOKUP(B64,[8]Yüksek!$E$8:$AG$1000,29,0)))</f>
        <v/>
      </c>
      <c r="M64" s="24" t="str">
        <f>IF(ISERROR(VLOOKUP(B64,[8]Yüksek!$E$8:$AH$1000,30,0)),"",(VLOOKUP(B64,[8]Yüksek!$E$8:$AH$1000,30,0)))</f>
        <v/>
      </c>
      <c r="N64" s="23" t="str">
        <f>IF(ISERROR(VLOOKUP(B64,[8]Disk!$E$8:$K$1000,7,0)),"",(VLOOKUP(B64,[8]Disk!$E$8:$K$1000,7,0)))</f>
        <v/>
      </c>
      <c r="O64" s="22" t="str">
        <f>IF(ISERROR(VLOOKUP(B64,[8]Disk!$E$8:$L$1000,8,0)),"",(VLOOKUP(B64,[8]Disk!$E$8:$L$1000,8,0)))</f>
        <v/>
      </c>
      <c r="P64" s="21">
        <f>IFERROR(VLOOKUP(B64,'14 YAŞ ERKEK'!$B$8:$P$54,15,0)," ")</f>
        <v>174</v>
      </c>
      <c r="Q64" s="20">
        <f t="shared" si="1"/>
        <v>0</v>
      </c>
      <c r="R64" s="19">
        <f t="shared" si="2"/>
        <v>174</v>
      </c>
    </row>
    <row r="65" spans="1:19" ht="28.5" customHeight="1" x14ac:dyDescent="0.2">
      <c r="A65" s="31">
        <v>1</v>
      </c>
      <c r="B65" s="30" t="s">
        <v>183</v>
      </c>
      <c r="C65" s="30" t="s">
        <v>25</v>
      </c>
      <c r="D65" s="13" t="str">
        <f>IF(ISERROR(VLOOKUP(B65,'[8]100m.Eng'!$E$8:$F$990,2,0)),"",(VLOOKUP(B65,'[8]100m.Eng'!$E$8:$H$990,2,0)))</f>
        <v/>
      </c>
      <c r="E65" s="14" t="str">
        <f>IF(ISERROR(VLOOKUP(B65,'[8]100m.Eng'!$E$8:$G$990,3,0)),"",(VLOOKUP(B65,'[8]100m.Eng'!$E$8:$G$990,3,0)))</f>
        <v/>
      </c>
      <c r="F65" s="29" t="str">
        <f>IF(ISERROR(VLOOKUP(B65,[8]Cirit!$E$8:$K$1000,7,0)),"",(VLOOKUP(B65,[8]Cirit!$E$8:$K$1000,7,0)))</f>
        <v/>
      </c>
      <c r="G65" s="22" t="str">
        <f>IF(ISERROR(VLOOKUP(B65,[8]Cirit!$E$8:$L$1000,8,0)),"",(VLOOKUP(B65,[8]Cirit!$E$8:$L$1000,8,0)))</f>
        <v/>
      </c>
      <c r="H65" s="28"/>
      <c r="I65" s="27"/>
      <c r="J65" s="26" t="str">
        <f>IF(ISERROR(VLOOKUP(B65,'[8]2000m.'!$D$8:$F$1000,3,0)),"",(VLOOKUP(B65,'[8]2000m.'!$D$8:$H$1000,3,0)))</f>
        <v/>
      </c>
      <c r="K65" s="22" t="str">
        <f>IF(ISERROR(VLOOKUP(B65,'[8]2000m.'!$D$8:$G$1000,4,0)),"",(VLOOKUP(B65,'[8]2000m.'!$D$8:$G$1000,4,0)))</f>
        <v/>
      </c>
      <c r="L65" s="25" t="str">
        <f>IF(ISERROR(VLOOKUP(B65,[8]Yüksek!$E$8:$AG$1000,29,0)),"",(VLOOKUP(B65,[8]Yüksek!$E$8:$AG$1000,29,0)))</f>
        <v/>
      </c>
      <c r="M65" s="24" t="str">
        <f>IF(ISERROR(VLOOKUP(B65,[8]Yüksek!$E$8:$AH$1000,30,0)),"",(VLOOKUP(B65,[8]Yüksek!$E$8:$AH$1000,30,0)))</f>
        <v/>
      </c>
      <c r="N65" s="23" t="str">
        <f>IF(ISERROR(VLOOKUP(B65,[8]Disk!$E$8:$K$1000,7,0)),"",(VLOOKUP(B65,[8]Disk!$E$8:$K$1000,7,0)))</f>
        <v/>
      </c>
      <c r="O65" s="22" t="str">
        <f>IF(ISERROR(VLOOKUP(B65,[8]Disk!$E$8:$L$1000,8,0)),"",(VLOOKUP(B65,[8]Disk!$E$8:$L$1000,8,0)))</f>
        <v/>
      </c>
      <c r="P65" s="21">
        <f>IFERROR(VLOOKUP(B65,'14 YAŞ ERKEK'!$B$8:$P$54,15,0)," ")</f>
        <v>174</v>
      </c>
      <c r="Q65" s="20">
        <f t="shared" si="1"/>
        <v>0</v>
      </c>
      <c r="R65" s="19">
        <f t="shared" si="2"/>
        <v>174</v>
      </c>
    </row>
    <row r="66" spans="1:19" ht="28.5" hidden="1" customHeight="1" x14ac:dyDescent="0.2">
      <c r="A66" s="31">
        <v>7</v>
      </c>
      <c r="B66" s="30" t="s">
        <v>184</v>
      </c>
      <c r="C66" s="30" t="s">
        <v>48</v>
      </c>
      <c r="D66" s="13" t="str">
        <f>IF(ISERROR(VLOOKUP(B66,'[8]100m.Eng'!$E$8:$F$990,2,0)),"",(VLOOKUP(B66,'[8]100m.Eng'!$E$8:$H$990,2,0)))</f>
        <v/>
      </c>
      <c r="E66" s="14" t="str">
        <f>IF(ISERROR(VLOOKUP(B66,'[8]100m.Eng'!$E$8:$G$990,3,0)),"",(VLOOKUP(B66,'[8]100m.Eng'!$E$8:$G$990,3,0)))</f>
        <v/>
      </c>
      <c r="F66" s="29" t="str">
        <f>IF(ISERROR(VLOOKUP(B66,[8]Cirit!$E$8:$K$1000,7,0)),"",(VLOOKUP(B66,[8]Cirit!$E$8:$K$1000,7,0)))</f>
        <v/>
      </c>
      <c r="G66" s="22" t="str">
        <f>IF(ISERROR(VLOOKUP(B66,[8]Cirit!$E$8:$L$1000,8,0)),"",(VLOOKUP(B66,[8]Cirit!$E$8:$L$1000,8,0)))</f>
        <v/>
      </c>
      <c r="H66" s="28"/>
      <c r="I66" s="27"/>
      <c r="J66" s="26" t="str">
        <f>IF(ISERROR(VLOOKUP(B66,'[8]2000m.'!$D$8:$F$1000,3,0)),"",(VLOOKUP(B66,'[8]2000m.'!$D$8:$H$1000,3,0)))</f>
        <v/>
      </c>
      <c r="K66" s="22" t="str">
        <f>IF(ISERROR(VLOOKUP(B66,'[8]2000m.'!$D$8:$G$1000,4,0)),"",(VLOOKUP(B66,'[8]2000m.'!$D$8:$G$1000,4,0)))</f>
        <v/>
      </c>
      <c r="L66" s="25" t="str">
        <f>IF(ISERROR(VLOOKUP(B66,[8]Yüksek!$E$8:$AG$1000,29,0)),"",(VLOOKUP(B66,[8]Yüksek!$E$8:$AG$1000,29,0)))</f>
        <v/>
      </c>
      <c r="M66" s="24" t="str">
        <f>IF(ISERROR(VLOOKUP(B66,[8]Yüksek!$E$8:$AH$1000,30,0)),"",(VLOOKUP(B66,[8]Yüksek!$E$8:$AH$1000,30,0)))</f>
        <v/>
      </c>
      <c r="N66" s="23" t="str">
        <f>IF(ISERROR(VLOOKUP(B66,[8]Disk!$E$8:$K$1000,7,0)),"",(VLOOKUP(B66,[8]Disk!$E$8:$K$1000,7,0)))</f>
        <v/>
      </c>
      <c r="O66" s="22" t="str">
        <f>IF(ISERROR(VLOOKUP(B66,[8]Disk!$E$8:$L$1000,8,0)),"",(VLOOKUP(B66,[8]Disk!$E$8:$L$1000,8,0)))</f>
        <v/>
      </c>
      <c r="P66" s="21">
        <f>IFERROR(VLOOKUP(B66,'14 YAŞ ERKEK'!$B$8:$P$54,15,0)," ")</f>
        <v>170</v>
      </c>
      <c r="Q66" s="20">
        <f t="shared" si="1"/>
        <v>0</v>
      </c>
      <c r="R66" s="19">
        <f t="shared" si="2"/>
        <v>170</v>
      </c>
    </row>
    <row r="67" spans="1:19" ht="28.5" customHeight="1" x14ac:dyDescent="0.2">
      <c r="A67" s="31">
        <v>2</v>
      </c>
      <c r="B67" s="30" t="s">
        <v>185</v>
      </c>
      <c r="C67" s="30" t="s">
        <v>25</v>
      </c>
      <c r="D67" s="13" t="str">
        <f>IF(ISERROR(VLOOKUP(B67,'[8]100m.Eng'!$E$8:$F$990,2,0)),"",(VLOOKUP(B67,'[8]100m.Eng'!$E$8:$H$990,2,0)))</f>
        <v/>
      </c>
      <c r="E67" s="14" t="str">
        <f>IF(ISERROR(VLOOKUP(B67,'[8]100m.Eng'!$E$8:$G$990,3,0)),"",(VLOOKUP(B67,'[8]100m.Eng'!$E$8:$G$990,3,0)))</f>
        <v/>
      </c>
      <c r="F67" s="29" t="str">
        <f>IF(ISERROR(VLOOKUP(B67,[8]Cirit!$E$8:$K$1000,7,0)),"",(VLOOKUP(B67,[8]Cirit!$E$8:$K$1000,7,0)))</f>
        <v/>
      </c>
      <c r="G67" s="22" t="str">
        <f>IF(ISERROR(VLOOKUP(B67,[8]Cirit!$E$8:$L$1000,8,0)),"",(VLOOKUP(B67,[8]Cirit!$E$8:$L$1000,8,0)))</f>
        <v/>
      </c>
      <c r="H67" s="28"/>
      <c r="I67" s="27"/>
      <c r="J67" s="26" t="str">
        <f>IF(ISERROR(VLOOKUP(B67,'[8]2000m.'!$D$8:$F$1000,3,0)),"",(VLOOKUP(B67,'[8]2000m.'!$D$8:$H$1000,3,0)))</f>
        <v/>
      </c>
      <c r="K67" s="22" t="str">
        <f>IF(ISERROR(VLOOKUP(B67,'[8]2000m.'!$D$8:$G$1000,4,0)),"",(VLOOKUP(B67,'[8]2000m.'!$D$8:$G$1000,4,0)))</f>
        <v/>
      </c>
      <c r="L67" s="25" t="str">
        <f>IF(ISERROR(VLOOKUP(B67,[8]Yüksek!$E$8:$AG$1000,29,0)),"",(VLOOKUP(B67,[8]Yüksek!$E$8:$AG$1000,29,0)))</f>
        <v/>
      </c>
      <c r="M67" s="24" t="str">
        <f>IF(ISERROR(VLOOKUP(B67,[8]Yüksek!$E$8:$AH$1000,30,0)),"",(VLOOKUP(B67,[8]Yüksek!$E$8:$AH$1000,30,0)))</f>
        <v/>
      </c>
      <c r="N67" s="23" t="str">
        <f>IF(ISERROR(VLOOKUP(B67,[8]Disk!$E$8:$K$1000,7,0)),"",(VLOOKUP(B67,[8]Disk!$E$8:$K$1000,7,0)))</f>
        <v/>
      </c>
      <c r="O67" s="22" t="str">
        <f>IF(ISERROR(VLOOKUP(B67,[8]Disk!$E$8:$L$1000,8,0)),"",(VLOOKUP(B67,[8]Disk!$E$8:$L$1000,8,0)))</f>
        <v/>
      </c>
      <c r="P67" s="21">
        <f>IFERROR(VLOOKUP(B67,'14 YAŞ ERKEK'!$B$8:$P$54,15,0)," ")</f>
        <v>170</v>
      </c>
      <c r="Q67" s="20">
        <f t="shared" si="1"/>
        <v>0</v>
      </c>
      <c r="R67" s="19">
        <f t="shared" si="2"/>
        <v>170</v>
      </c>
    </row>
    <row r="68" spans="1:19" ht="28.5" hidden="1" customHeight="1" x14ac:dyDescent="0.2">
      <c r="A68" s="31">
        <v>9</v>
      </c>
      <c r="B68" s="30" t="s">
        <v>186</v>
      </c>
      <c r="C68" s="30" t="s">
        <v>63</v>
      </c>
      <c r="D68" s="13" t="str">
        <f>IF(ISERROR(VLOOKUP(B68,'[8]100m.Eng'!$E$8:$F$990,2,0)),"",(VLOOKUP(B68,'[8]100m.Eng'!$E$8:$H$990,2,0)))</f>
        <v/>
      </c>
      <c r="E68" s="14" t="str">
        <f>IF(ISERROR(VLOOKUP(B68,'[8]100m.Eng'!$E$8:$G$990,3,0)),"",(VLOOKUP(B68,'[8]100m.Eng'!$E$8:$G$990,3,0)))</f>
        <v/>
      </c>
      <c r="F68" s="29" t="str">
        <f>IF(ISERROR(VLOOKUP(B68,[8]Cirit!$E$8:$K$1000,7,0)),"",(VLOOKUP(B68,[8]Cirit!$E$8:$K$1000,7,0)))</f>
        <v/>
      </c>
      <c r="G68" s="22" t="str">
        <f>IF(ISERROR(VLOOKUP(B68,[8]Cirit!$E$8:$L$1000,8,0)),"",(VLOOKUP(B68,[8]Cirit!$E$8:$L$1000,8,0)))</f>
        <v/>
      </c>
      <c r="H68" s="28"/>
      <c r="I68" s="27"/>
      <c r="J68" s="26" t="str">
        <f>IF(ISERROR(VLOOKUP(B68,'[8]2000m.'!$D$8:$F$1000,3,0)),"",(VLOOKUP(B68,'[8]2000m.'!$D$8:$H$1000,3,0)))</f>
        <v/>
      </c>
      <c r="K68" s="22" t="str">
        <f>IF(ISERROR(VLOOKUP(B68,'[8]2000m.'!$D$8:$G$1000,4,0)),"",(VLOOKUP(B68,'[8]2000m.'!$D$8:$G$1000,4,0)))</f>
        <v/>
      </c>
      <c r="L68" s="25" t="str">
        <f>IF(ISERROR(VLOOKUP(B68,[8]Yüksek!$E$8:$AG$1000,29,0)),"",(VLOOKUP(B68,[8]Yüksek!$E$8:$AG$1000,29,0)))</f>
        <v/>
      </c>
      <c r="M68" s="24" t="str">
        <f>IF(ISERROR(VLOOKUP(B68,[8]Yüksek!$E$8:$AH$1000,30,0)),"",(VLOOKUP(B68,[8]Yüksek!$E$8:$AH$1000,30,0)))</f>
        <v/>
      </c>
      <c r="N68" s="23" t="str">
        <f>IF(ISERROR(VLOOKUP(B68,[8]Disk!$E$8:$K$1000,7,0)),"",(VLOOKUP(B68,[8]Disk!$E$8:$K$1000,7,0)))</f>
        <v/>
      </c>
      <c r="O68" s="22" t="str">
        <f>IF(ISERROR(VLOOKUP(B68,[8]Disk!$E$8:$L$1000,8,0)),"",(VLOOKUP(B68,[8]Disk!$E$8:$L$1000,8,0)))</f>
        <v/>
      </c>
      <c r="P68" s="21">
        <f>IFERROR(VLOOKUP(B68,'14 YAŞ ERKEK'!$B$8:$P$54,15,0)," ")</f>
        <v>169</v>
      </c>
      <c r="Q68" s="20">
        <f t="shared" si="1"/>
        <v>0</v>
      </c>
      <c r="R68" s="19">
        <f t="shared" si="2"/>
        <v>169</v>
      </c>
    </row>
    <row r="69" spans="1:19" ht="28.5" hidden="1" customHeight="1" x14ac:dyDescent="0.2">
      <c r="A69" s="31">
        <v>10</v>
      </c>
      <c r="B69" s="30" t="s">
        <v>187</v>
      </c>
      <c r="C69" s="30" t="s">
        <v>41</v>
      </c>
      <c r="D69" s="13" t="str">
        <f>IF(ISERROR(VLOOKUP(B69,'[8]100m.Eng'!$E$8:$F$990,2,0)),"",(VLOOKUP(B69,'[8]100m.Eng'!$E$8:$H$990,2,0)))</f>
        <v/>
      </c>
      <c r="E69" s="14" t="str">
        <f>IF(ISERROR(VLOOKUP(B69,'[8]100m.Eng'!$E$8:$G$990,3,0)),"",(VLOOKUP(B69,'[8]100m.Eng'!$E$8:$G$990,3,0)))</f>
        <v/>
      </c>
      <c r="F69" s="29" t="str">
        <f>IF(ISERROR(VLOOKUP(B69,[8]Cirit!$E$8:$K$1000,7,0)),"",(VLOOKUP(B69,[8]Cirit!$E$8:$K$1000,7,0)))</f>
        <v/>
      </c>
      <c r="G69" s="22" t="str">
        <f>IF(ISERROR(VLOOKUP(B69,[8]Cirit!$E$8:$L$1000,8,0)),"",(VLOOKUP(B69,[8]Cirit!$E$8:$L$1000,8,0)))</f>
        <v/>
      </c>
      <c r="H69" s="28"/>
      <c r="I69" s="27"/>
      <c r="J69" s="26" t="str">
        <f>IF(ISERROR(VLOOKUP(B69,'[8]2000m.'!$D$8:$F$1000,3,0)),"",(VLOOKUP(B69,'[8]2000m.'!$D$8:$H$1000,3,0)))</f>
        <v/>
      </c>
      <c r="K69" s="22" t="str">
        <f>IF(ISERROR(VLOOKUP(B69,'[8]2000m.'!$D$8:$G$1000,4,0)),"",(VLOOKUP(B69,'[8]2000m.'!$D$8:$G$1000,4,0)))</f>
        <v/>
      </c>
      <c r="L69" s="25" t="str">
        <f>IF(ISERROR(VLOOKUP(B69,[8]Yüksek!$E$8:$AG$1000,29,0)),"",(VLOOKUP(B69,[8]Yüksek!$E$8:$AG$1000,29,0)))</f>
        <v/>
      </c>
      <c r="M69" s="24" t="str">
        <f>IF(ISERROR(VLOOKUP(B69,[8]Yüksek!$E$8:$AH$1000,30,0)),"",(VLOOKUP(B69,[8]Yüksek!$E$8:$AH$1000,30,0)))</f>
        <v/>
      </c>
      <c r="N69" s="23" t="str">
        <f>IF(ISERROR(VLOOKUP(B69,[8]Disk!$E$8:$K$1000,7,0)),"",(VLOOKUP(B69,[8]Disk!$E$8:$K$1000,7,0)))</f>
        <v/>
      </c>
      <c r="O69" s="22" t="str">
        <f>IF(ISERROR(VLOOKUP(B69,[8]Disk!$E$8:$L$1000,8,0)),"",(VLOOKUP(B69,[8]Disk!$E$8:$L$1000,8,0)))</f>
        <v/>
      </c>
      <c r="P69" s="21">
        <f>IFERROR(VLOOKUP(B69,'14 YAŞ ERKEK'!$B$8:$P$54,15,0)," ")</f>
        <v>167</v>
      </c>
      <c r="Q69" s="20">
        <f t="shared" si="1"/>
        <v>0</v>
      </c>
      <c r="R69" s="19">
        <f t="shared" si="2"/>
        <v>167</v>
      </c>
    </row>
    <row r="70" spans="1:19" ht="28.5" customHeight="1" x14ac:dyDescent="0.2">
      <c r="A70" s="31">
        <v>3</v>
      </c>
      <c r="B70" s="30" t="s">
        <v>189</v>
      </c>
      <c r="C70" s="30" t="s">
        <v>25</v>
      </c>
      <c r="D70" s="13" t="str">
        <f>IF(ISERROR(VLOOKUP(B70,'[8]100m.Eng'!$E$8:$F$990,2,0)),"",(VLOOKUP(B70,'[8]100m.Eng'!$E$8:$H$990,2,0)))</f>
        <v/>
      </c>
      <c r="E70" s="14" t="str">
        <f>IF(ISERROR(VLOOKUP(B70,'[8]100m.Eng'!$E$8:$G$990,3,0)),"",(VLOOKUP(B70,'[8]100m.Eng'!$E$8:$G$990,3,0)))</f>
        <v/>
      </c>
      <c r="F70" s="29" t="str">
        <f>IF(ISERROR(VLOOKUP(B70,[8]Cirit!$E$8:$K$1000,7,0)),"",(VLOOKUP(B70,[8]Cirit!$E$8:$K$1000,7,0)))</f>
        <v/>
      </c>
      <c r="G70" s="22" t="str">
        <f>IF(ISERROR(VLOOKUP(B70,[8]Cirit!$E$8:$L$1000,8,0)),"",(VLOOKUP(B70,[8]Cirit!$E$8:$L$1000,8,0)))</f>
        <v/>
      </c>
      <c r="H70" s="28"/>
      <c r="I70" s="27"/>
      <c r="J70" s="26" t="str">
        <f>IF(ISERROR(VLOOKUP(B70,'[8]2000m.'!$D$8:$F$1000,3,0)),"",(VLOOKUP(B70,'[8]2000m.'!$D$8:$H$1000,3,0)))</f>
        <v/>
      </c>
      <c r="K70" s="22" t="str">
        <f>IF(ISERROR(VLOOKUP(B70,'[8]2000m.'!$D$8:$G$1000,4,0)),"",(VLOOKUP(B70,'[8]2000m.'!$D$8:$G$1000,4,0)))</f>
        <v/>
      </c>
      <c r="L70" s="25" t="str">
        <f>IF(ISERROR(VLOOKUP(B70,[8]Yüksek!$E$8:$AG$1000,29,0)),"",(VLOOKUP(B70,[8]Yüksek!$E$8:$AG$1000,29,0)))</f>
        <v/>
      </c>
      <c r="M70" s="24" t="str">
        <f>IF(ISERROR(VLOOKUP(B70,[8]Yüksek!$E$8:$AH$1000,30,0)),"",(VLOOKUP(B70,[8]Yüksek!$E$8:$AH$1000,30,0)))</f>
        <v/>
      </c>
      <c r="N70" s="23" t="str">
        <f>IF(ISERROR(VLOOKUP(B70,[8]Disk!$E$8:$K$1000,7,0)),"",(VLOOKUP(B70,[8]Disk!$E$8:$K$1000,7,0)))</f>
        <v/>
      </c>
      <c r="O70" s="22" t="str">
        <f>IF(ISERROR(VLOOKUP(B70,[8]Disk!$E$8:$L$1000,8,0)),"",(VLOOKUP(B70,[8]Disk!$E$8:$L$1000,8,0)))</f>
        <v/>
      </c>
      <c r="P70" s="21">
        <f>IFERROR(VLOOKUP(B70,'14 YAŞ ERKEK'!$B$8:$P$54,15,0)," ")</f>
        <v>165</v>
      </c>
      <c r="Q70" s="20">
        <f t="shared" si="1"/>
        <v>0</v>
      </c>
      <c r="R70" s="19">
        <f t="shared" si="2"/>
        <v>165</v>
      </c>
    </row>
    <row r="71" spans="1:19" ht="28.5" hidden="1" customHeight="1" x14ac:dyDescent="0.2">
      <c r="A71" s="31">
        <v>12</v>
      </c>
      <c r="B71" s="30" t="s">
        <v>188</v>
      </c>
      <c r="C71" s="30" t="s">
        <v>63</v>
      </c>
      <c r="D71" s="13" t="str">
        <f>IF(ISERROR(VLOOKUP(B71,'[8]100m.Eng'!$E$8:$F$990,2,0)),"",(VLOOKUP(B71,'[8]100m.Eng'!$E$8:$H$990,2,0)))</f>
        <v/>
      </c>
      <c r="E71" s="14" t="str">
        <f>IF(ISERROR(VLOOKUP(B71,'[8]100m.Eng'!$E$8:$G$990,3,0)),"",(VLOOKUP(B71,'[8]100m.Eng'!$E$8:$G$990,3,0)))</f>
        <v/>
      </c>
      <c r="F71" s="29" t="str">
        <f>IF(ISERROR(VLOOKUP(B71,[8]Cirit!$E$8:$K$1000,7,0)),"",(VLOOKUP(B71,[8]Cirit!$E$8:$K$1000,7,0)))</f>
        <v/>
      </c>
      <c r="G71" s="22" t="str">
        <f>IF(ISERROR(VLOOKUP(B71,[8]Cirit!$E$8:$L$1000,8,0)),"",(VLOOKUP(B71,[8]Cirit!$E$8:$L$1000,8,0)))</f>
        <v/>
      </c>
      <c r="H71" s="28"/>
      <c r="I71" s="27"/>
      <c r="J71" s="26" t="str">
        <f>IF(ISERROR(VLOOKUP(B71,'[8]2000m.'!$D$8:$F$1000,3,0)),"",(VLOOKUP(B71,'[8]2000m.'!$D$8:$H$1000,3,0)))</f>
        <v/>
      </c>
      <c r="K71" s="22" t="str">
        <f>IF(ISERROR(VLOOKUP(B71,'[8]2000m.'!$D$8:$G$1000,4,0)),"",(VLOOKUP(B71,'[8]2000m.'!$D$8:$G$1000,4,0)))</f>
        <v/>
      </c>
      <c r="L71" s="25" t="str">
        <f>IF(ISERROR(VLOOKUP(B71,[8]Yüksek!$E$8:$AG$1000,29,0)),"",(VLOOKUP(B71,[8]Yüksek!$E$8:$AG$1000,29,0)))</f>
        <v/>
      </c>
      <c r="M71" s="24" t="str">
        <f>IF(ISERROR(VLOOKUP(B71,[8]Yüksek!$E$8:$AH$1000,30,0)),"",(VLOOKUP(B71,[8]Yüksek!$E$8:$AH$1000,30,0)))</f>
        <v/>
      </c>
      <c r="N71" s="23" t="str">
        <f>IF(ISERROR(VLOOKUP(B71,[8]Disk!$E$8:$K$1000,7,0)),"",(VLOOKUP(B71,[8]Disk!$E$8:$K$1000,7,0)))</f>
        <v/>
      </c>
      <c r="O71" s="22" t="str">
        <f>IF(ISERROR(VLOOKUP(B71,[8]Disk!$E$8:$L$1000,8,0)),"",(VLOOKUP(B71,[8]Disk!$E$8:$L$1000,8,0)))</f>
        <v/>
      </c>
      <c r="P71" s="21">
        <f>IFERROR(VLOOKUP(B71,'14 YAŞ ERKEK'!$B$8:$P$54,15,0)," ")</f>
        <v>165</v>
      </c>
      <c r="Q71" s="20">
        <f t="shared" si="1"/>
        <v>0</v>
      </c>
      <c r="R71" s="19">
        <f t="shared" si="2"/>
        <v>165</v>
      </c>
    </row>
    <row r="72" spans="1:19" ht="28.5" hidden="1" customHeight="1" x14ac:dyDescent="0.2">
      <c r="A72" s="31">
        <v>13</v>
      </c>
      <c r="B72" s="30" t="s">
        <v>201</v>
      </c>
      <c r="C72" s="30" t="s">
        <v>63</v>
      </c>
      <c r="D72" s="13" t="str">
        <f>IF(ISERROR(VLOOKUP(B72,'[8]100m.Eng'!$E$8:$F$990,2,0)),"",(VLOOKUP(B72,'[8]100m.Eng'!$E$8:$H$990,2,0)))</f>
        <v/>
      </c>
      <c r="E72" s="14" t="str">
        <f>IF(ISERROR(VLOOKUP(B72,'[8]100m.Eng'!$E$8:$G$990,3,0)),"",(VLOOKUP(B72,'[8]100m.Eng'!$E$8:$G$990,3,0)))</f>
        <v/>
      </c>
      <c r="F72" s="29" t="str">
        <f>IF(ISERROR(VLOOKUP(B72,[8]Cirit!$E$8:$K$1000,7,0)),"",(VLOOKUP(B72,[8]Cirit!$E$8:$K$1000,7,0)))</f>
        <v/>
      </c>
      <c r="G72" s="22" t="str">
        <f>IF(ISERROR(VLOOKUP(B72,[8]Cirit!$E$8:$L$1000,8,0)),"",(VLOOKUP(B72,[8]Cirit!$E$8:$L$1000,8,0)))</f>
        <v/>
      </c>
      <c r="H72" s="28"/>
      <c r="I72" s="27"/>
      <c r="J72" s="26" t="str">
        <f>IF(ISERROR(VLOOKUP(B72,'[8]2000m.'!$D$8:$F$1000,3,0)),"",(VLOOKUP(B72,'[8]2000m.'!$D$8:$H$1000,3,0)))</f>
        <v/>
      </c>
      <c r="K72" s="22" t="str">
        <f>IF(ISERROR(VLOOKUP(B72,'[8]2000m.'!$D$8:$G$1000,4,0)),"",(VLOOKUP(B72,'[8]2000m.'!$D$8:$G$1000,4,0)))</f>
        <v/>
      </c>
      <c r="L72" s="25" t="str">
        <f>IF(ISERROR(VLOOKUP(B72,[8]Yüksek!$E$8:$AG$1000,29,0)),"",(VLOOKUP(B72,[8]Yüksek!$E$8:$AG$1000,29,0)))</f>
        <v/>
      </c>
      <c r="M72" s="24" t="str">
        <f>IF(ISERROR(VLOOKUP(B72,[8]Yüksek!$E$8:$AH$1000,30,0)),"",(VLOOKUP(B72,[8]Yüksek!$E$8:$AH$1000,30,0)))</f>
        <v/>
      </c>
      <c r="N72" s="23">
        <f>IF(ISERROR(VLOOKUP(B72,[8]Disk!$E$8:$K$1000,7,0)),"",(VLOOKUP(B72,[8]Disk!$E$8:$K$1000,7,0)))</f>
        <v>1547</v>
      </c>
      <c r="O72" s="22">
        <f>IF(ISERROR(VLOOKUP(B72,[8]Disk!$E$8:$L$1000,8,0)),"",(VLOOKUP(B72,[8]Disk!$E$8:$L$1000,8,0)))</f>
        <v>46</v>
      </c>
      <c r="P72" s="21">
        <f>IFERROR(VLOOKUP(B72,'14 YAŞ ERKEK'!$B$8:$P$54,15,0)," ")</f>
        <v>114</v>
      </c>
      <c r="Q72" s="20">
        <f t="shared" si="1"/>
        <v>46</v>
      </c>
      <c r="R72" s="19">
        <f t="shared" si="2"/>
        <v>160</v>
      </c>
    </row>
    <row r="73" spans="1:19" ht="28.5" hidden="1" customHeight="1" x14ac:dyDescent="0.2">
      <c r="A73" s="31">
        <v>14</v>
      </c>
      <c r="B73" s="65" t="s">
        <v>190</v>
      </c>
      <c r="C73" s="65" t="s">
        <v>63</v>
      </c>
      <c r="D73" s="13" t="str">
        <f>IF(ISERROR(VLOOKUP(B73,'[8]100m.Eng'!$E$8:$F$990,2,0)),"",(VLOOKUP(B73,'[8]100m.Eng'!$E$8:$H$990,2,0)))</f>
        <v/>
      </c>
      <c r="E73" s="14" t="str">
        <f>IF(ISERROR(VLOOKUP(B73,'[8]100m.Eng'!$E$8:$G$990,3,0)),"",(VLOOKUP(B73,'[8]100m.Eng'!$E$8:$G$990,3,0)))</f>
        <v/>
      </c>
      <c r="F73" s="29" t="str">
        <f>IF(ISERROR(VLOOKUP(B73,[8]Cirit!$E$8:$K$1000,7,0)),"",(VLOOKUP(B73,[8]Cirit!$E$8:$K$1000,7,0)))</f>
        <v/>
      </c>
      <c r="G73" s="22" t="str">
        <f>IF(ISERROR(VLOOKUP(B73,[8]Cirit!$E$8:$L$1000,8,0)),"",(VLOOKUP(B73,[8]Cirit!$E$8:$L$1000,8,0)))</f>
        <v/>
      </c>
      <c r="H73" s="28"/>
      <c r="I73" s="27"/>
      <c r="J73" s="26" t="str">
        <f>IF(ISERROR(VLOOKUP(B73,'[8]2000m.'!$D$8:$F$1000,3,0)),"",(VLOOKUP(B73,'[8]2000m.'!$D$8:$H$1000,3,0)))</f>
        <v/>
      </c>
      <c r="K73" s="22" t="str">
        <f>IF(ISERROR(VLOOKUP(B73,'[8]2000m.'!$D$8:$G$1000,4,0)),"",(VLOOKUP(B73,'[8]2000m.'!$D$8:$G$1000,4,0)))</f>
        <v/>
      </c>
      <c r="L73" s="25" t="str">
        <f>IF(ISERROR(VLOOKUP(B73,[8]Yüksek!$E$8:$AG$1000,29,0)),"",(VLOOKUP(B73,[8]Yüksek!$E$8:$AG$1000,29,0)))</f>
        <v/>
      </c>
      <c r="M73" s="24" t="str">
        <f>IF(ISERROR(VLOOKUP(B73,[8]Yüksek!$E$8:$AH$1000,30,0)),"",(VLOOKUP(B73,[8]Yüksek!$E$8:$AH$1000,30,0)))</f>
        <v/>
      </c>
      <c r="N73" s="23" t="str">
        <f>IF(ISERROR(VLOOKUP(B73,[8]Disk!$E$8:$K$1000,7,0)),"",(VLOOKUP(B73,[8]Disk!$E$8:$K$1000,7,0)))</f>
        <v/>
      </c>
      <c r="O73" s="22" t="str">
        <f>IF(ISERROR(VLOOKUP(B73,[8]Disk!$E$8:$L$1000,8,0)),"",(VLOOKUP(B73,[8]Disk!$E$8:$L$1000,8,0)))</f>
        <v/>
      </c>
      <c r="P73" s="21">
        <f>IFERROR(VLOOKUP(B73,'14 YAŞ ERKEK'!$B$8:$P$54,15,0)," ")</f>
        <v>159</v>
      </c>
      <c r="Q73" s="20">
        <f t="shared" si="1"/>
        <v>0</v>
      </c>
      <c r="R73" s="19">
        <f t="shared" si="2"/>
        <v>159</v>
      </c>
    </row>
    <row r="74" spans="1:19" ht="28.5" hidden="1" customHeight="1" x14ac:dyDescent="0.2">
      <c r="A74" s="31">
        <v>15</v>
      </c>
      <c r="B74" s="30" t="s">
        <v>204</v>
      </c>
      <c r="C74" s="30" t="s">
        <v>43</v>
      </c>
      <c r="D74" s="13" t="str">
        <f>IF(ISERROR(VLOOKUP(B74,'[8]100m.Eng'!$E$8:$F$990,2,0)),"",(VLOOKUP(B74,'[8]100m.Eng'!$E$8:$H$990,2,0)))</f>
        <v/>
      </c>
      <c r="E74" s="14" t="str">
        <f>IF(ISERROR(VLOOKUP(B74,'[8]100m.Eng'!$E$8:$G$990,3,0)),"",(VLOOKUP(B74,'[8]100m.Eng'!$E$8:$G$990,3,0)))</f>
        <v/>
      </c>
      <c r="F74" s="29" t="str">
        <f>IF(ISERROR(VLOOKUP(B74,[8]Cirit!$E$8:$K$1000,7,0)),"",(VLOOKUP(B74,[8]Cirit!$E$8:$K$1000,7,0)))</f>
        <v/>
      </c>
      <c r="G74" s="22" t="str">
        <f>IF(ISERROR(VLOOKUP(B74,[8]Cirit!$E$8:$L$1000,8,0)),"",(VLOOKUP(B74,[8]Cirit!$E$8:$L$1000,8,0)))</f>
        <v/>
      </c>
      <c r="H74" s="28"/>
      <c r="I74" s="27"/>
      <c r="J74" s="26" t="str">
        <f>IF(ISERROR(VLOOKUP(B74,'[8]2000m.'!$D$8:$F$1000,3,0)),"",(VLOOKUP(B74,'[8]2000m.'!$D$8:$H$1000,3,0)))</f>
        <v/>
      </c>
      <c r="K74" s="22" t="str">
        <f>IF(ISERROR(VLOOKUP(B74,'[8]2000m.'!$D$8:$G$1000,4,0)),"",(VLOOKUP(B74,'[8]2000m.'!$D$8:$G$1000,4,0)))</f>
        <v/>
      </c>
      <c r="L74" s="25" t="str">
        <f>IF(ISERROR(VLOOKUP(B74,[8]Yüksek!$E$8:$AG$1000,29,0)),"",(VLOOKUP(B74,[8]Yüksek!$E$8:$AG$1000,29,0)))</f>
        <v/>
      </c>
      <c r="M74" s="24" t="str">
        <f>IF(ISERROR(VLOOKUP(B74,[8]Yüksek!$E$8:$AH$1000,30,0)),"",(VLOOKUP(B74,[8]Yüksek!$E$8:$AH$1000,30,0)))</f>
        <v/>
      </c>
      <c r="N74" s="23">
        <f>IF(ISERROR(VLOOKUP(B74,[8]Disk!$E$8:$K$1000,7,0)),"",(VLOOKUP(B74,[8]Disk!$E$8:$K$1000,7,0)))</f>
        <v>1757</v>
      </c>
      <c r="O74" s="22">
        <f>IF(ISERROR(VLOOKUP(B74,[8]Disk!$E$8:$L$1000,8,0)),"",(VLOOKUP(B74,[8]Disk!$E$8:$L$1000,8,0)))</f>
        <v>55</v>
      </c>
      <c r="P74" s="21">
        <f>IFERROR(VLOOKUP(B74,'14 YAŞ ERKEK'!$B$8:$P$54,15,0)," ")</f>
        <v>99</v>
      </c>
      <c r="Q74" s="20">
        <f t="shared" si="1"/>
        <v>55</v>
      </c>
      <c r="R74" s="19">
        <f t="shared" si="2"/>
        <v>154</v>
      </c>
    </row>
    <row r="75" spans="1:19" ht="28.5" hidden="1" customHeight="1" x14ac:dyDescent="0.2">
      <c r="A75" s="31">
        <v>16</v>
      </c>
      <c r="B75" s="30" t="s">
        <v>203</v>
      </c>
      <c r="C75" s="30" t="s">
        <v>43</v>
      </c>
      <c r="D75" s="13" t="str">
        <f>IF(ISERROR(VLOOKUP(B75,'[8]100m.Eng'!$E$8:$F$990,2,0)),"",(VLOOKUP(B75,'[8]100m.Eng'!$E$8:$H$990,2,0)))</f>
        <v/>
      </c>
      <c r="E75" s="14" t="str">
        <f>IF(ISERROR(VLOOKUP(B75,'[8]100m.Eng'!$E$8:$G$990,3,0)),"",(VLOOKUP(B75,'[8]100m.Eng'!$E$8:$G$990,3,0)))</f>
        <v/>
      </c>
      <c r="F75" s="29">
        <f>IF(ISERROR(VLOOKUP(B75,[8]Cirit!$E$8:$K$1000,7,0)),"",(VLOOKUP(B75,[8]Cirit!$E$8:$K$1000,7,0)))</f>
        <v>2625</v>
      </c>
      <c r="G75" s="22">
        <f>IF(ISERROR(VLOOKUP(B75,[8]Cirit!$E$8:$L$1000,8,0)),"",(VLOOKUP(B75,[8]Cirit!$E$8:$L$1000,8,0)))</f>
        <v>51</v>
      </c>
      <c r="H75" s="28"/>
      <c r="I75" s="27"/>
      <c r="J75" s="26" t="str">
        <f>IF(ISERROR(VLOOKUP(B75,'[8]2000m.'!$D$8:$F$1000,3,0)),"",(VLOOKUP(B75,'[8]2000m.'!$D$8:$H$1000,3,0)))</f>
        <v/>
      </c>
      <c r="K75" s="22" t="str">
        <f>IF(ISERROR(VLOOKUP(B75,'[8]2000m.'!$D$8:$G$1000,4,0)),"",(VLOOKUP(B75,'[8]2000m.'!$D$8:$G$1000,4,0)))</f>
        <v/>
      </c>
      <c r="L75" s="25" t="str">
        <f>IF(ISERROR(VLOOKUP(B75,[8]Yüksek!$E$8:$AG$1000,29,0)),"",(VLOOKUP(B75,[8]Yüksek!$E$8:$AG$1000,29,0)))</f>
        <v/>
      </c>
      <c r="M75" s="24" t="str">
        <f>IF(ISERROR(VLOOKUP(B75,[8]Yüksek!$E$8:$AH$1000,30,0)),"",(VLOOKUP(B75,[8]Yüksek!$E$8:$AH$1000,30,0)))</f>
        <v/>
      </c>
      <c r="N75" s="23" t="str">
        <f>IF(ISERROR(VLOOKUP(B75,[8]Disk!$E$8:$K$1000,7,0)),"",(VLOOKUP(B75,[8]Disk!$E$8:$K$1000,7,0)))</f>
        <v/>
      </c>
      <c r="O75" s="22" t="str">
        <f>IF(ISERROR(VLOOKUP(B75,[8]Disk!$E$8:$L$1000,8,0)),"",(VLOOKUP(B75,[8]Disk!$E$8:$L$1000,8,0)))</f>
        <v/>
      </c>
      <c r="P75" s="21">
        <f>IFERROR(VLOOKUP(B75,'14 YAŞ ERKEK'!$B$8:$P$54,15,0)," ")</f>
        <v>100</v>
      </c>
      <c r="Q75" s="20">
        <f t="shared" si="1"/>
        <v>51</v>
      </c>
      <c r="R75" s="19">
        <f t="shared" si="2"/>
        <v>151</v>
      </c>
    </row>
    <row r="76" spans="1:19" ht="28.5" hidden="1" customHeight="1" x14ac:dyDescent="0.2">
      <c r="A76" s="66">
        <v>17</v>
      </c>
      <c r="B76" s="67" t="s">
        <v>191</v>
      </c>
      <c r="C76" s="67" t="s">
        <v>43</v>
      </c>
      <c r="D76" s="68" t="str">
        <f>IF(ISERROR(VLOOKUP(B76,'[8]100m.Eng'!$E$8:$F$990,2,0)),"",(VLOOKUP(B76,'[8]100m.Eng'!$E$8:$H$990,2,0)))</f>
        <v/>
      </c>
      <c r="E76" s="69" t="str">
        <f>IF(ISERROR(VLOOKUP(B76,'[8]100m.Eng'!$E$8:$G$990,3,0)),"",(VLOOKUP(B76,'[8]100m.Eng'!$E$8:$G$990,3,0)))</f>
        <v/>
      </c>
      <c r="F76" s="29" t="str">
        <f>IF(ISERROR(VLOOKUP(B76,[8]Cirit!$E$8:$K$1000,7,0)),"",(VLOOKUP(B76,[8]Cirit!$E$8:$K$1000,7,0)))</f>
        <v/>
      </c>
      <c r="G76" s="22" t="str">
        <f>IF(ISERROR(VLOOKUP(B76,[8]Cirit!$E$8:$L$1000,8,0)),"",(VLOOKUP(B76,[8]Cirit!$E$8:$L$1000,8,0)))</f>
        <v/>
      </c>
      <c r="H76" s="70"/>
      <c r="I76" s="71"/>
      <c r="J76" s="26" t="str">
        <f>IF(ISERROR(VLOOKUP(B76,'[8]2000m.'!$D$8:$F$1000,3,0)),"",(VLOOKUP(B76,'[8]2000m.'!$D$8:$H$1000,3,0)))</f>
        <v/>
      </c>
      <c r="K76" s="22" t="str">
        <f>IF(ISERROR(VLOOKUP(B76,'[8]2000m.'!$D$8:$G$1000,4,0)),"",(VLOOKUP(B76,'[8]2000m.'!$D$8:$G$1000,4,0)))</f>
        <v/>
      </c>
      <c r="L76" s="25" t="str">
        <f>IF(ISERROR(VLOOKUP(B76,[8]Yüksek!$E$8:$AG$1000,29,0)),"",(VLOOKUP(B76,[8]Yüksek!$E$8:$AG$1000,29,0)))</f>
        <v/>
      </c>
      <c r="M76" s="24" t="str">
        <f>IF(ISERROR(VLOOKUP(B76,[8]Yüksek!$E$8:$AH$1000,30,0)),"",(VLOOKUP(B76,[8]Yüksek!$E$8:$AH$1000,30,0)))</f>
        <v/>
      </c>
      <c r="N76" s="23" t="str">
        <f>IF(ISERROR(VLOOKUP(B76,[8]Disk!$E$8:$K$1000,7,0)),"",(VLOOKUP(B76,[8]Disk!$E$8:$K$1000,7,0)))</f>
        <v/>
      </c>
      <c r="O76" s="22" t="str">
        <f>IF(ISERROR(VLOOKUP(B76,[8]Disk!$E$8:$L$1000,8,0)),"",(VLOOKUP(B76,[8]Disk!$E$8:$L$1000,8,0)))</f>
        <v/>
      </c>
      <c r="P76" s="21">
        <f>IFERROR(VLOOKUP(B76,'14 YAŞ ERKEK'!$B$8:$P$54,15,0)," ")</f>
        <v>147</v>
      </c>
      <c r="Q76" s="72">
        <f t="shared" si="1"/>
        <v>0</v>
      </c>
      <c r="R76" s="73">
        <f t="shared" si="2"/>
        <v>147</v>
      </c>
    </row>
    <row r="77" spans="1:19" ht="28.5" hidden="1" customHeight="1" x14ac:dyDescent="0.2">
      <c r="A77" s="31">
        <v>18</v>
      </c>
      <c r="B77" s="30" t="s">
        <v>207</v>
      </c>
      <c r="C77" s="30" t="s">
        <v>52</v>
      </c>
      <c r="D77" s="13" t="str">
        <f>IF(ISERROR(VLOOKUP(B77,'[8]100m.Eng'!$E$8:$F$990,2,0)),"",(VLOOKUP(B77,'[8]100m.Eng'!$E$8:$H$990,2,0)))</f>
        <v/>
      </c>
      <c r="E77" s="14" t="str">
        <f>IF(ISERROR(VLOOKUP(B77,'[8]100m.Eng'!$E$8:$G$990,3,0)),"",(VLOOKUP(B77,'[8]100m.Eng'!$E$8:$G$990,3,0)))</f>
        <v/>
      </c>
      <c r="F77" s="29" t="str">
        <f>IF(ISERROR(VLOOKUP(B77,[8]Cirit!$E$8:$K$1000,7,0)),"",(VLOOKUP(B77,[8]Cirit!$E$8:$K$1000,7,0)))</f>
        <v/>
      </c>
      <c r="G77" s="22" t="str">
        <f>IF(ISERROR(VLOOKUP(B77,[8]Cirit!$E$8:$L$1000,8,0)),"",(VLOOKUP(B77,[8]Cirit!$E$8:$L$1000,8,0)))</f>
        <v/>
      </c>
      <c r="H77" s="28"/>
      <c r="I77" s="27"/>
      <c r="J77" s="26">
        <f>IF(ISERROR(VLOOKUP(B77,'[8]2000m.'!$D$8:$F$1000,3,0)),"",(VLOOKUP(B77,'[8]2000m.'!$D$8:$H$1000,3,0)))</f>
        <v>62454</v>
      </c>
      <c r="K77" s="22">
        <f>IF(ISERROR(VLOOKUP(B77,'[8]2000m.'!$D$8:$G$1000,4,0)),"",(VLOOKUP(B77,'[8]2000m.'!$D$8:$G$1000,4,0)))</f>
        <v>62</v>
      </c>
      <c r="L77" s="25" t="str">
        <f>IF(ISERROR(VLOOKUP(B77,[8]Yüksek!$E$8:$AG$1000,29,0)),"",(VLOOKUP(B77,[8]Yüksek!$E$8:$AG$1000,29,0)))</f>
        <v/>
      </c>
      <c r="M77" s="24" t="str">
        <f>IF(ISERROR(VLOOKUP(B77,[8]Yüksek!$E$8:$AH$1000,30,0)),"",(VLOOKUP(B77,[8]Yüksek!$E$8:$AH$1000,30,0)))</f>
        <v/>
      </c>
      <c r="N77" s="23" t="str">
        <f>IF(ISERROR(VLOOKUP(B77,[8]Disk!$E$8:$K$1000,7,0)),"",(VLOOKUP(B77,[8]Disk!$E$8:$K$1000,7,0)))</f>
        <v/>
      </c>
      <c r="O77" s="22" t="str">
        <f>IF(ISERROR(VLOOKUP(B77,[8]Disk!$E$8:$L$1000,8,0)),"",(VLOOKUP(B77,[8]Disk!$E$8:$L$1000,8,0)))</f>
        <v/>
      </c>
      <c r="P77" s="21">
        <f>IFERROR(VLOOKUP(B77,'14 YAŞ ERKEK'!$B$8:$P$54,15,0)," ")</f>
        <v>84</v>
      </c>
      <c r="Q77" s="20">
        <f t="shared" si="1"/>
        <v>62</v>
      </c>
      <c r="R77" s="19">
        <f t="shared" si="2"/>
        <v>146</v>
      </c>
      <c r="S77" s="74"/>
    </row>
    <row r="78" spans="1:19" ht="28.5" customHeight="1" x14ac:dyDescent="0.2">
      <c r="A78" s="31">
        <v>4</v>
      </c>
      <c r="B78" s="30" t="s">
        <v>192</v>
      </c>
      <c r="C78" s="30" t="s">
        <v>25</v>
      </c>
      <c r="D78" s="13" t="str">
        <f>IF(ISERROR(VLOOKUP(B78,'[8]100m.Eng'!$E$8:$F$990,2,0)),"",(VLOOKUP(B78,'[8]100m.Eng'!$E$8:$H$990,2,0)))</f>
        <v/>
      </c>
      <c r="E78" s="14" t="str">
        <f>IF(ISERROR(VLOOKUP(B78,'[8]100m.Eng'!$E$8:$G$990,3,0)),"",(VLOOKUP(B78,'[8]100m.Eng'!$E$8:$G$990,3,0)))</f>
        <v/>
      </c>
      <c r="F78" s="29" t="str">
        <f>IF(ISERROR(VLOOKUP(B78,[8]Cirit!$E$8:$K$1000,7,0)),"",(VLOOKUP(B78,[8]Cirit!$E$8:$K$1000,7,0)))</f>
        <v/>
      </c>
      <c r="G78" s="22" t="str">
        <f>IF(ISERROR(VLOOKUP(B78,[8]Cirit!$E$8:$L$1000,8,0)),"",(VLOOKUP(B78,[8]Cirit!$E$8:$L$1000,8,0)))</f>
        <v/>
      </c>
      <c r="H78" s="28"/>
      <c r="I78" s="27"/>
      <c r="J78" s="26" t="str">
        <f>IF(ISERROR(VLOOKUP(B78,'[8]2000m.'!$D$8:$F$1000,3,0)),"",(VLOOKUP(B78,'[8]2000m.'!$D$8:$H$1000,3,0)))</f>
        <v/>
      </c>
      <c r="K78" s="22" t="str">
        <f>IF(ISERROR(VLOOKUP(B78,'[8]2000m.'!$D$8:$G$1000,4,0)),"",(VLOOKUP(B78,'[8]2000m.'!$D$8:$G$1000,4,0)))</f>
        <v/>
      </c>
      <c r="L78" s="25" t="str">
        <f>IF(ISERROR(VLOOKUP(B78,[8]Yüksek!$E$8:$AG$1000,29,0)),"",(VLOOKUP(B78,[8]Yüksek!$E$8:$AG$1000,29,0)))</f>
        <v/>
      </c>
      <c r="M78" s="24" t="str">
        <f>IF(ISERROR(VLOOKUP(B78,[8]Yüksek!$E$8:$AH$1000,30,0)),"",(VLOOKUP(B78,[8]Yüksek!$E$8:$AH$1000,30,0)))</f>
        <v/>
      </c>
      <c r="N78" s="23" t="str">
        <f>IF(ISERROR(VLOOKUP(B78,[8]Disk!$E$8:$K$1000,7,0)),"",(VLOOKUP(B78,[8]Disk!$E$8:$K$1000,7,0)))</f>
        <v/>
      </c>
      <c r="O78" s="22" t="str">
        <f>IF(ISERROR(VLOOKUP(B78,[8]Disk!$E$8:$L$1000,8,0)),"",(VLOOKUP(B78,[8]Disk!$E$8:$L$1000,8,0)))</f>
        <v/>
      </c>
      <c r="P78" s="21">
        <f>IFERROR(VLOOKUP(B78,'14 YAŞ ERKEK'!$B$8:$P$54,15,0)," ")</f>
        <v>142</v>
      </c>
      <c r="Q78" s="20">
        <f t="shared" si="1"/>
        <v>0</v>
      </c>
      <c r="R78" s="19">
        <f t="shared" si="2"/>
        <v>142</v>
      </c>
      <c r="S78" s="74"/>
    </row>
    <row r="79" spans="1:19" ht="28.5" hidden="1" customHeight="1" x14ac:dyDescent="0.2">
      <c r="A79" s="31">
        <v>20</v>
      </c>
      <c r="B79" s="30" t="s">
        <v>193</v>
      </c>
      <c r="C79" s="30" t="s">
        <v>41</v>
      </c>
      <c r="D79" s="13" t="str">
        <f>IF(ISERROR(VLOOKUP(B79,'[8]100m.Eng'!$E$8:$F$990,2,0)),"",(VLOOKUP(B79,'[8]100m.Eng'!$E$8:$H$990,2,0)))</f>
        <v/>
      </c>
      <c r="E79" s="14" t="str">
        <f>IF(ISERROR(VLOOKUP(B79,'[8]100m.Eng'!$E$8:$G$990,3,0)),"",(VLOOKUP(B79,'[8]100m.Eng'!$E$8:$G$990,3,0)))</f>
        <v/>
      </c>
      <c r="F79" s="29" t="str">
        <f>IF(ISERROR(VLOOKUP(B79,[8]Cirit!$E$8:$K$1000,7,0)),"",(VLOOKUP(B79,[8]Cirit!$E$8:$K$1000,7,0)))</f>
        <v/>
      </c>
      <c r="G79" s="22" t="str">
        <f>IF(ISERROR(VLOOKUP(B79,[8]Cirit!$E$8:$L$1000,8,0)),"",(VLOOKUP(B79,[8]Cirit!$E$8:$L$1000,8,0)))</f>
        <v/>
      </c>
      <c r="H79" s="28"/>
      <c r="I79" s="27"/>
      <c r="J79" s="26" t="str">
        <f>IF(ISERROR(VLOOKUP(B79,'[8]2000m.'!$D$8:$F$1000,3,0)),"",(VLOOKUP(B79,'[8]2000m.'!$D$8:$H$1000,3,0)))</f>
        <v/>
      </c>
      <c r="K79" s="22" t="str">
        <f>IF(ISERROR(VLOOKUP(B79,'[8]2000m.'!$D$8:$G$1000,4,0)),"",(VLOOKUP(B79,'[8]2000m.'!$D$8:$G$1000,4,0)))</f>
        <v/>
      </c>
      <c r="L79" s="25" t="str">
        <f>IF(ISERROR(VLOOKUP(B79,[8]Yüksek!$E$8:$AG$1000,29,0)),"",(VLOOKUP(B79,[8]Yüksek!$E$8:$AG$1000,29,0)))</f>
        <v/>
      </c>
      <c r="M79" s="24" t="str">
        <f>IF(ISERROR(VLOOKUP(B79,[8]Yüksek!$E$8:$AH$1000,30,0)),"",(VLOOKUP(B79,[8]Yüksek!$E$8:$AH$1000,30,0)))</f>
        <v/>
      </c>
      <c r="N79" s="23" t="str">
        <f>IF(ISERROR(VLOOKUP(B79,[8]Disk!$E$8:$K$1000,7,0)),"",(VLOOKUP(B79,[8]Disk!$E$8:$K$1000,7,0)))</f>
        <v/>
      </c>
      <c r="O79" s="22" t="str">
        <f>IF(ISERROR(VLOOKUP(B79,[8]Disk!$E$8:$L$1000,8,0)),"",(VLOOKUP(B79,[8]Disk!$E$8:$L$1000,8,0)))</f>
        <v/>
      </c>
      <c r="P79" s="21">
        <f>IFERROR(VLOOKUP(B79,'14 YAŞ ERKEK'!$B$8:$P$54,15,0)," ")</f>
        <v>141</v>
      </c>
      <c r="Q79" s="20">
        <f t="shared" si="1"/>
        <v>0</v>
      </c>
      <c r="R79" s="19">
        <f t="shared" si="2"/>
        <v>141</v>
      </c>
      <c r="S79" s="74"/>
    </row>
    <row r="80" spans="1:19" ht="28.5" hidden="1" customHeight="1" x14ac:dyDescent="0.2">
      <c r="A80" s="31">
        <v>21</v>
      </c>
      <c r="B80" s="30" t="s">
        <v>194</v>
      </c>
      <c r="C80" s="30" t="s">
        <v>43</v>
      </c>
      <c r="D80" s="13" t="str">
        <f>IF(ISERROR(VLOOKUP(B80,'[8]100m.Eng'!$E$8:$F$990,2,0)),"",(VLOOKUP(B80,'[8]100m.Eng'!$E$8:$H$990,2,0)))</f>
        <v/>
      </c>
      <c r="E80" s="14" t="str">
        <f>IF(ISERROR(VLOOKUP(B80,'[8]100m.Eng'!$E$8:$G$990,3,0)),"",(VLOOKUP(B80,'[8]100m.Eng'!$E$8:$G$990,3,0)))</f>
        <v/>
      </c>
      <c r="F80" s="29" t="str">
        <f>IF(ISERROR(VLOOKUP(B80,[8]Cirit!$E$8:$K$1000,7,0)),"",(VLOOKUP(B80,[8]Cirit!$E$8:$K$1000,7,0)))</f>
        <v/>
      </c>
      <c r="G80" s="22" t="str">
        <f>IF(ISERROR(VLOOKUP(B80,[8]Cirit!$E$8:$L$1000,8,0)),"",(VLOOKUP(B80,[8]Cirit!$E$8:$L$1000,8,0)))</f>
        <v/>
      </c>
      <c r="H80" s="28"/>
      <c r="I80" s="27"/>
      <c r="J80" s="26" t="str">
        <f>IF(ISERROR(VLOOKUP(B80,'[8]2000m.'!$D$8:$F$1000,3,0)),"",(VLOOKUP(B80,'[8]2000m.'!$D$8:$H$1000,3,0)))</f>
        <v/>
      </c>
      <c r="K80" s="22" t="str">
        <f>IF(ISERROR(VLOOKUP(B80,'[8]2000m.'!$D$8:$G$1000,4,0)),"",(VLOOKUP(B80,'[8]2000m.'!$D$8:$G$1000,4,0)))</f>
        <v/>
      </c>
      <c r="L80" s="25" t="str">
        <f>IF(ISERROR(VLOOKUP(B80,[8]Yüksek!$E$8:$AG$1000,29,0)),"",(VLOOKUP(B80,[8]Yüksek!$E$8:$AG$1000,29,0)))</f>
        <v/>
      </c>
      <c r="M80" s="24" t="str">
        <f>IF(ISERROR(VLOOKUP(B80,[8]Yüksek!$E$8:$AH$1000,30,0)),"",(VLOOKUP(B80,[8]Yüksek!$E$8:$AH$1000,30,0)))</f>
        <v/>
      </c>
      <c r="N80" s="23" t="str">
        <f>IF(ISERROR(VLOOKUP(B80,[8]Disk!$E$8:$K$1000,7,0)),"",(VLOOKUP(B80,[8]Disk!$E$8:$K$1000,7,0)))</f>
        <v/>
      </c>
      <c r="O80" s="22" t="str">
        <f>IF(ISERROR(VLOOKUP(B80,[8]Disk!$E$8:$L$1000,8,0)),"",(VLOOKUP(B80,[8]Disk!$E$8:$L$1000,8,0)))</f>
        <v/>
      </c>
      <c r="P80" s="21">
        <f>IFERROR(VLOOKUP(B80,'14 YAŞ ERKEK'!$B$8:$P$54,15,0)," ")</f>
        <v>139</v>
      </c>
      <c r="Q80" s="20">
        <f t="shared" si="1"/>
        <v>0</v>
      </c>
      <c r="R80" s="19">
        <f t="shared" si="2"/>
        <v>139</v>
      </c>
      <c r="S80" s="74"/>
    </row>
    <row r="81" spans="1:18" ht="28.5" hidden="1" customHeight="1" x14ac:dyDescent="0.2">
      <c r="A81" s="75">
        <v>22</v>
      </c>
      <c r="B81" s="76" t="s">
        <v>196</v>
      </c>
      <c r="C81" s="76" t="s">
        <v>41</v>
      </c>
      <c r="D81" s="15" t="str">
        <f>IF(ISERROR(VLOOKUP(B81,'[8]100m.Eng'!$E$8:$F$990,2,0)),"",(VLOOKUP(B81,'[8]100m.Eng'!$E$8:$H$990,2,0)))</f>
        <v/>
      </c>
      <c r="E81" s="16" t="str">
        <f>IF(ISERROR(VLOOKUP(B81,'[8]100m.Eng'!$E$8:$G$990,3,0)),"",(VLOOKUP(B81,'[8]100m.Eng'!$E$8:$G$990,3,0)))</f>
        <v/>
      </c>
      <c r="F81" s="29" t="str">
        <f>IF(ISERROR(VLOOKUP(B81,[8]Cirit!$E$8:$K$1000,7,0)),"",(VLOOKUP(B81,[8]Cirit!$E$8:$K$1000,7,0)))</f>
        <v/>
      </c>
      <c r="G81" s="22" t="str">
        <f>IF(ISERROR(VLOOKUP(B81,[8]Cirit!$E$8:$L$1000,8,0)),"",(VLOOKUP(B81,[8]Cirit!$E$8:$L$1000,8,0)))</f>
        <v/>
      </c>
      <c r="H81" s="39"/>
      <c r="I81" s="38"/>
      <c r="J81" s="26" t="str">
        <f>IF(ISERROR(VLOOKUP(B81,'[8]2000m.'!$D$8:$F$1000,3,0)),"",(VLOOKUP(B81,'[8]2000m.'!$D$8:$H$1000,3,0)))</f>
        <v/>
      </c>
      <c r="K81" s="22" t="str">
        <f>IF(ISERROR(VLOOKUP(B81,'[8]2000m.'!$D$8:$G$1000,4,0)),"",(VLOOKUP(B81,'[8]2000m.'!$D$8:$G$1000,4,0)))</f>
        <v/>
      </c>
      <c r="L81" s="25" t="str">
        <f>IF(ISERROR(VLOOKUP(B81,[8]Yüksek!$E$8:$AG$1000,29,0)),"",(VLOOKUP(B81,[8]Yüksek!$E$8:$AG$1000,29,0)))</f>
        <v/>
      </c>
      <c r="M81" s="24" t="str">
        <f>IF(ISERROR(VLOOKUP(B81,[8]Yüksek!$E$8:$AH$1000,30,0)),"",(VLOOKUP(B81,[8]Yüksek!$E$8:$AH$1000,30,0)))</f>
        <v/>
      </c>
      <c r="N81" s="23" t="str">
        <f>IF(ISERROR(VLOOKUP(B81,[8]Disk!$E$8:$K$1000,7,0)),"",(VLOOKUP(B81,[8]Disk!$E$8:$K$1000,7,0)))</f>
        <v/>
      </c>
      <c r="O81" s="22" t="str">
        <f>IF(ISERROR(VLOOKUP(B81,[8]Disk!$E$8:$L$1000,8,0)),"",(VLOOKUP(B81,[8]Disk!$E$8:$L$1000,8,0)))</f>
        <v/>
      </c>
      <c r="P81" s="21">
        <f>IFERROR(VLOOKUP(B81,'14 YAŞ ERKEK'!$B$8:$P$54,15,0)," ")</f>
        <v>133</v>
      </c>
      <c r="Q81" s="35">
        <f t="shared" si="1"/>
        <v>0</v>
      </c>
      <c r="R81" s="34">
        <f t="shared" si="2"/>
        <v>133</v>
      </c>
    </row>
    <row r="82" spans="1:18" ht="28.5" hidden="1" customHeight="1" x14ac:dyDescent="0.2">
      <c r="A82" s="31">
        <v>23</v>
      </c>
      <c r="B82" s="30" t="s">
        <v>197</v>
      </c>
      <c r="C82" s="30" t="s">
        <v>52</v>
      </c>
      <c r="D82" s="13" t="str">
        <f>IF(ISERROR(VLOOKUP(B82,'[8]100m.Eng'!$E$8:$F$990,2,0)),"",(VLOOKUP(B82,'[8]100m.Eng'!$E$8:$H$990,2,0)))</f>
        <v/>
      </c>
      <c r="E82" s="14" t="str">
        <f>IF(ISERROR(VLOOKUP(B82,'[8]100m.Eng'!$E$8:$G$990,3,0)),"",(VLOOKUP(B82,'[8]100m.Eng'!$E$8:$G$990,3,0)))</f>
        <v/>
      </c>
      <c r="F82" s="29" t="str">
        <f>IF(ISERROR(VLOOKUP(B82,[8]Cirit!$E$8:$K$1000,7,0)),"",(VLOOKUP(B82,[8]Cirit!$E$8:$K$1000,7,0)))</f>
        <v/>
      </c>
      <c r="G82" s="22" t="str">
        <f>IF(ISERROR(VLOOKUP(B82,[8]Cirit!$E$8:$L$1000,8,0)),"",(VLOOKUP(B82,[8]Cirit!$E$8:$L$1000,8,0)))</f>
        <v/>
      </c>
      <c r="H82" s="28"/>
      <c r="I82" s="27"/>
      <c r="J82" s="26" t="str">
        <f>IF(ISERROR(VLOOKUP(B82,'[8]2000m.'!$D$8:$F$1000,3,0)),"",(VLOOKUP(B82,'[8]2000m.'!$D$8:$H$1000,3,0)))</f>
        <v/>
      </c>
      <c r="K82" s="22" t="str">
        <f>IF(ISERROR(VLOOKUP(B82,'[8]2000m.'!$D$8:$G$1000,4,0)),"",(VLOOKUP(B82,'[8]2000m.'!$D$8:$G$1000,4,0)))</f>
        <v/>
      </c>
      <c r="L82" s="25" t="str">
        <f>IF(ISERROR(VLOOKUP(B82,[8]Yüksek!$E$8:$AG$1000,29,0)),"",(VLOOKUP(B82,[8]Yüksek!$E$8:$AG$1000,29,0)))</f>
        <v/>
      </c>
      <c r="M82" s="24" t="str">
        <f>IF(ISERROR(VLOOKUP(B82,[8]Yüksek!$E$8:$AH$1000,30,0)),"",(VLOOKUP(B82,[8]Yüksek!$E$8:$AH$1000,30,0)))</f>
        <v/>
      </c>
      <c r="N82" s="23" t="str">
        <f>IF(ISERROR(VLOOKUP(B82,[8]Disk!$E$8:$K$1000,7,0)),"",(VLOOKUP(B82,[8]Disk!$E$8:$K$1000,7,0)))</f>
        <v/>
      </c>
      <c r="O82" s="22" t="str">
        <f>IF(ISERROR(VLOOKUP(B82,[8]Disk!$E$8:$L$1000,8,0)),"",(VLOOKUP(B82,[8]Disk!$E$8:$L$1000,8,0)))</f>
        <v/>
      </c>
      <c r="P82" s="21">
        <f>IFERROR(VLOOKUP(B82,'14 YAŞ ERKEK'!$B$8:$P$54,15,0)," ")</f>
        <v>132</v>
      </c>
      <c r="Q82" s="20">
        <f t="shared" si="1"/>
        <v>0</v>
      </c>
      <c r="R82" s="19">
        <f t="shared" si="2"/>
        <v>132</v>
      </c>
    </row>
    <row r="83" spans="1:18" ht="28.5" hidden="1" customHeight="1" x14ac:dyDescent="0.2">
      <c r="A83" s="31">
        <v>24</v>
      </c>
      <c r="B83" s="30" t="s">
        <v>202</v>
      </c>
      <c r="C83" s="30" t="s">
        <v>48</v>
      </c>
      <c r="D83" s="13" t="str">
        <f>IF(ISERROR(VLOOKUP(B83,'[8]100m.Eng'!$E$8:$F$990,2,0)),"",(VLOOKUP(B83,'[8]100m.Eng'!$E$8:$H$990,2,0)))</f>
        <v/>
      </c>
      <c r="E83" s="14" t="str">
        <f>IF(ISERROR(VLOOKUP(B83,'[8]100m.Eng'!$E$8:$G$990,3,0)),"",(VLOOKUP(B83,'[8]100m.Eng'!$E$8:$G$990,3,0)))</f>
        <v/>
      </c>
      <c r="F83" s="29" t="str">
        <f>IF(ISERROR(VLOOKUP(B83,[8]Cirit!$E$8:$K$1000,7,0)),"",(VLOOKUP(B83,[8]Cirit!$E$8:$K$1000,7,0)))</f>
        <v/>
      </c>
      <c r="G83" s="22" t="str">
        <f>IF(ISERROR(VLOOKUP(B83,[8]Cirit!$E$8:$L$1000,8,0)),"",(VLOOKUP(B83,[8]Cirit!$E$8:$L$1000,8,0)))</f>
        <v/>
      </c>
      <c r="H83" s="28"/>
      <c r="I83" s="27"/>
      <c r="J83" s="26" t="str">
        <f>IF(ISERROR(VLOOKUP(B83,'[8]2000m.'!$D$8:$F$1000,3,0)),"",(VLOOKUP(B83,'[8]2000m.'!$D$8:$H$1000,3,0)))</f>
        <v/>
      </c>
      <c r="K83" s="22" t="str">
        <f>IF(ISERROR(VLOOKUP(B83,'[8]2000m.'!$D$8:$G$1000,4,0)),"",(VLOOKUP(B83,'[8]2000m.'!$D$8:$G$1000,4,0)))</f>
        <v/>
      </c>
      <c r="L83" s="25">
        <f>IF(ISERROR(VLOOKUP(B83,[8]Yüksek!$E$8:$AG$1000,29,0)),"",(VLOOKUP(B83,[8]Yüksek!$E$8:$AG$1000,29,0)))</f>
        <v>130</v>
      </c>
      <c r="M83" s="24">
        <f>IF(ISERROR(VLOOKUP(B83,[8]Yüksek!$E$8:$AH$1000,30,0)),"",(VLOOKUP(B83,[8]Yüksek!$E$8:$AH$1000,30,0)))</f>
        <v>30</v>
      </c>
      <c r="N83" s="23" t="str">
        <f>IF(ISERROR(VLOOKUP(B83,[8]Disk!$E$8:$K$1000,7,0)),"",(VLOOKUP(B83,[8]Disk!$E$8:$K$1000,7,0)))</f>
        <v/>
      </c>
      <c r="O83" s="22" t="str">
        <f>IF(ISERROR(VLOOKUP(B83,[8]Disk!$E$8:$L$1000,8,0)),"",(VLOOKUP(B83,[8]Disk!$E$8:$L$1000,8,0)))</f>
        <v/>
      </c>
      <c r="P83" s="21">
        <f>IFERROR(VLOOKUP(B83,'14 YAŞ ERKEK'!$B$8:$P$54,15,0)," ")</f>
        <v>102</v>
      </c>
      <c r="Q83" s="20">
        <f t="shared" si="1"/>
        <v>30</v>
      </c>
      <c r="R83" s="19">
        <f t="shared" si="2"/>
        <v>132</v>
      </c>
    </row>
    <row r="84" spans="1:18" ht="28.5" hidden="1" customHeight="1" x14ac:dyDescent="0.2">
      <c r="A84" s="31">
        <v>25</v>
      </c>
      <c r="B84" s="65" t="s">
        <v>208</v>
      </c>
      <c r="C84" s="65" t="s">
        <v>48</v>
      </c>
      <c r="D84" s="13" t="str">
        <f>IF(ISERROR(VLOOKUP(B84,'[8]100m.Eng'!$E$8:$F$990,2,0)),"",(VLOOKUP(B84,'[8]100m.Eng'!$E$8:$H$990,2,0)))</f>
        <v/>
      </c>
      <c r="E84" s="14" t="str">
        <f>IF(ISERROR(VLOOKUP(B84,'[8]100m.Eng'!$E$8:$G$990,3,0)),"",(VLOOKUP(B84,'[8]100m.Eng'!$E$8:$G$990,3,0)))</f>
        <v/>
      </c>
      <c r="F84" s="29" t="str">
        <f>IF(ISERROR(VLOOKUP(B84,[8]Cirit!$E$8:$K$1000,7,0)),"",(VLOOKUP(B84,[8]Cirit!$E$8:$K$1000,7,0)))</f>
        <v/>
      </c>
      <c r="G84" s="22" t="str">
        <f>IF(ISERROR(VLOOKUP(B84,[8]Cirit!$E$8:$L$1000,8,0)),"",(VLOOKUP(B84,[8]Cirit!$E$8:$L$1000,8,0)))</f>
        <v/>
      </c>
      <c r="H84" s="28"/>
      <c r="I84" s="27"/>
      <c r="J84" s="26">
        <f>IF(ISERROR(VLOOKUP(B84,'[8]2000m.'!$D$8:$F$1000,3,0)),"",(VLOOKUP(B84,'[8]2000m.'!$D$8:$H$1000,3,0)))</f>
        <v>62981</v>
      </c>
      <c r="K84" s="22">
        <f>IF(ISERROR(VLOOKUP(B84,'[8]2000m.'!$D$8:$G$1000,4,0)),"",(VLOOKUP(B84,'[8]2000m.'!$D$8:$G$1000,4,0)))</f>
        <v>59</v>
      </c>
      <c r="L84" s="25" t="str">
        <f>IF(ISERROR(VLOOKUP(B84,[8]Yüksek!$E$8:$AG$1000,29,0)),"",(VLOOKUP(B84,[8]Yüksek!$E$8:$AG$1000,29,0)))</f>
        <v/>
      </c>
      <c r="M84" s="24" t="str">
        <f>IF(ISERROR(VLOOKUP(B84,[8]Yüksek!$E$8:$AH$1000,30,0)),"",(VLOOKUP(B84,[8]Yüksek!$E$8:$AH$1000,30,0)))</f>
        <v/>
      </c>
      <c r="N84" s="23" t="str">
        <f>IF(ISERROR(VLOOKUP(B84,[8]Disk!$E$8:$K$1000,7,0)),"",(VLOOKUP(B84,[8]Disk!$E$8:$K$1000,7,0)))</f>
        <v/>
      </c>
      <c r="O84" s="22" t="str">
        <f>IF(ISERROR(VLOOKUP(B84,[8]Disk!$E$8:$L$1000,8,0)),"",(VLOOKUP(B84,[8]Disk!$E$8:$L$1000,8,0)))</f>
        <v/>
      </c>
      <c r="P84" s="21">
        <f>IFERROR(VLOOKUP(B84,'14 YAŞ ERKEK'!$B$8:$P$54,15,0)," ")</f>
        <v>68</v>
      </c>
      <c r="Q84" s="20">
        <f t="shared" si="1"/>
        <v>59</v>
      </c>
      <c r="R84" s="19">
        <f t="shared" si="2"/>
        <v>127</v>
      </c>
    </row>
    <row r="85" spans="1:18" ht="28.5" hidden="1" customHeight="1" x14ac:dyDescent="0.2">
      <c r="A85" s="31">
        <v>26</v>
      </c>
      <c r="B85" s="30" t="s">
        <v>199</v>
      </c>
      <c r="C85" s="30" t="s">
        <v>43</v>
      </c>
      <c r="D85" s="13" t="str">
        <f>IF(ISERROR(VLOOKUP(B85,'[8]100m.Eng'!$E$8:$F$990,2,0)),"",(VLOOKUP(B85,'[8]100m.Eng'!$E$8:$H$990,2,0)))</f>
        <v/>
      </c>
      <c r="E85" s="14" t="str">
        <f>IF(ISERROR(VLOOKUP(B85,'[8]100m.Eng'!$E$8:$G$990,3,0)),"",(VLOOKUP(B85,'[8]100m.Eng'!$E$8:$G$990,3,0)))</f>
        <v/>
      </c>
      <c r="F85" s="29" t="str">
        <f>IF(ISERROR(VLOOKUP(B85,[8]Cirit!$E$8:$K$1000,7,0)),"",(VLOOKUP(B85,[8]Cirit!$E$8:$K$1000,7,0)))</f>
        <v/>
      </c>
      <c r="G85" s="22" t="str">
        <f>IF(ISERROR(VLOOKUP(B85,[8]Cirit!$E$8:$L$1000,8,0)),"",(VLOOKUP(B85,[8]Cirit!$E$8:$L$1000,8,0)))</f>
        <v/>
      </c>
      <c r="H85" s="28"/>
      <c r="I85" s="27"/>
      <c r="J85" s="26" t="str">
        <f>IF(ISERROR(VLOOKUP(B85,'[8]2000m.'!$D$8:$F$1000,3,0)),"",(VLOOKUP(B85,'[8]2000m.'!$D$8:$H$1000,3,0)))</f>
        <v/>
      </c>
      <c r="K85" s="22" t="str">
        <f>IF(ISERROR(VLOOKUP(B85,'[8]2000m.'!$D$8:$G$1000,4,0)),"",(VLOOKUP(B85,'[8]2000m.'!$D$8:$G$1000,4,0)))</f>
        <v/>
      </c>
      <c r="L85" s="25" t="str">
        <f>IF(ISERROR(VLOOKUP(B85,[8]Yüksek!$E$8:$AG$1000,29,0)),"",(VLOOKUP(B85,[8]Yüksek!$E$8:$AG$1000,29,0)))</f>
        <v/>
      </c>
      <c r="M85" s="24" t="str">
        <f>IF(ISERROR(VLOOKUP(B85,[8]Yüksek!$E$8:$AH$1000,30,0)),"",(VLOOKUP(B85,[8]Yüksek!$E$8:$AH$1000,30,0)))</f>
        <v/>
      </c>
      <c r="N85" s="23" t="str">
        <f>IF(ISERROR(VLOOKUP(B85,[8]Disk!$E$8:$K$1000,7,0)),"",(VLOOKUP(B85,[8]Disk!$E$8:$K$1000,7,0)))</f>
        <v/>
      </c>
      <c r="O85" s="22" t="str">
        <f>IF(ISERROR(VLOOKUP(B85,[8]Disk!$E$8:$L$1000,8,0)),"",(VLOOKUP(B85,[8]Disk!$E$8:$L$1000,8,0)))</f>
        <v/>
      </c>
      <c r="P85" s="21">
        <f>IFERROR(VLOOKUP(B85,'14 YAŞ ERKEK'!$B$8:$P$54,15,0)," ")</f>
        <v>126</v>
      </c>
      <c r="Q85" s="20">
        <f t="shared" si="1"/>
        <v>0</v>
      </c>
      <c r="R85" s="19">
        <f t="shared" si="2"/>
        <v>126</v>
      </c>
    </row>
    <row r="86" spans="1:18" ht="28.5" hidden="1" customHeight="1" x14ac:dyDescent="0.2">
      <c r="A86" s="31">
        <v>27</v>
      </c>
      <c r="B86" s="30" t="s">
        <v>200</v>
      </c>
      <c r="C86" s="30" t="s">
        <v>41</v>
      </c>
      <c r="D86" s="13" t="str">
        <f>IF(ISERROR(VLOOKUP(B86,'[8]100m.Eng'!$E$8:$F$990,2,0)),"",(VLOOKUP(B86,'[8]100m.Eng'!$E$8:$H$990,2,0)))</f>
        <v/>
      </c>
      <c r="E86" s="14" t="str">
        <f>IF(ISERROR(VLOOKUP(B86,'[8]100m.Eng'!$E$8:$G$990,3,0)),"",(VLOOKUP(B86,'[8]100m.Eng'!$E$8:$G$990,3,0)))</f>
        <v/>
      </c>
      <c r="F86" s="29" t="str">
        <f>IF(ISERROR(VLOOKUP(B86,[8]Cirit!$E$8:$K$1000,7,0)),"",(VLOOKUP(B86,[8]Cirit!$E$8:$K$1000,7,0)))</f>
        <v/>
      </c>
      <c r="G86" s="22" t="str">
        <f>IF(ISERROR(VLOOKUP(B86,[8]Cirit!$E$8:$L$1000,8,0)),"",(VLOOKUP(B86,[8]Cirit!$E$8:$L$1000,8,0)))</f>
        <v/>
      </c>
      <c r="H86" s="28"/>
      <c r="I86" s="27"/>
      <c r="J86" s="26" t="str">
        <f>IF(ISERROR(VLOOKUP(B86,'[8]2000m.'!$D$8:$F$1000,3,0)),"",(VLOOKUP(B86,'[8]2000m.'!$D$8:$H$1000,3,0)))</f>
        <v/>
      </c>
      <c r="K86" s="22" t="str">
        <f>IF(ISERROR(VLOOKUP(B86,'[8]2000m.'!$D$8:$G$1000,4,0)),"",(VLOOKUP(B86,'[8]2000m.'!$D$8:$G$1000,4,0)))</f>
        <v/>
      </c>
      <c r="L86" s="25" t="str">
        <f>IF(ISERROR(VLOOKUP(B86,[8]Yüksek!$E$8:$AG$1000,29,0)),"",(VLOOKUP(B86,[8]Yüksek!$E$8:$AG$1000,29,0)))</f>
        <v/>
      </c>
      <c r="M86" s="24" t="str">
        <f>IF(ISERROR(VLOOKUP(B86,[8]Yüksek!$E$8:$AH$1000,30,0)),"",(VLOOKUP(B86,[8]Yüksek!$E$8:$AH$1000,30,0)))</f>
        <v/>
      </c>
      <c r="N86" s="23" t="str">
        <f>IF(ISERROR(VLOOKUP(B86,[8]Disk!$E$8:$K$1000,7,0)),"",(VLOOKUP(B86,[8]Disk!$E$8:$K$1000,7,0)))</f>
        <v/>
      </c>
      <c r="O86" s="22" t="str">
        <f>IF(ISERROR(VLOOKUP(B86,[8]Disk!$E$8:$L$1000,8,0)),"",(VLOOKUP(B86,[8]Disk!$E$8:$L$1000,8,0)))</f>
        <v/>
      </c>
      <c r="P86" s="21">
        <f>IFERROR(VLOOKUP(B86,'14 YAŞ ERKEK'!$B$8:$P$54,15,0)," ")</f>
        <v>118</v>
      </c>
      <c r="Q86" s="20">
        <f t="shared" si="1"/>
        <v>0</v>
      </c>
      <c r="R86" s="19">
        <f t="shared" si="2"/>
        <v>118</v>
      </c>
    </row>
    <row r="87" spans="1:18" ht="28.5" hidden="1" customHeight="1" x14ac:dyDescent="0.2">
      <c r="A87" s="31">
        <v>28</v>
      </c>
      <c r="B87" s="30" t="s">
        <v>205</v>
      </c>
      <c r="C87" s="30" t="s">
        <v>48</v>
      </c>
      <c r="D87" s="13" t="str">
        <f>IF(ISERROR(VLOOKUP(B87,'[8]100m.Eng'!$E$8:$F$990,2,0)),"",(VLOOKUP(B87,'[8]100m.Eng'!$E$8:$H$990,2,0)))</f>
        <v/>
      </c>
      <c r="E87" s="14" t="str">
        <f>IF(ISERROR(VLOOKUP(B87,'[8]100m.Eng'!$E$8:$G$990,3,0)),"",(VLOOKUP(B87,'[8]100m.Eng'!$E$8:$G$990,3,0)))</f>
        <v/>
      </c>
      <c r="F87" s="29" t="str">
        <f>IF(ISERROR(VLOOKUP(B87,[8]Cirit!$E$8:$K$1000,7,0)),"",(VLOOKUP(B87,[8]Cirit!$E$8:$K$1000,7,0)))</f>
        <v/>
      </c>
      <c r="G87" s="22" t="str">
        <f>IF(ISERROR(VLOOKUP(B87,[8]Cirit!$E$8:$L$1000,8,0)),"",(VLOOKUP(B87,[8]Cirit!$E$8:$L$1000,8,0)))</f>
        <v/>
      </c>
      <c r="H87" s="28"/>
      <c r="I87" s="27"/>
      <c r="J87" s="26" t="str">
        <f>IF(ISERROR(VLOOKUP(B87,'[8]2000m.'!$D$8:$F$1000,3,0)),"",(VLOOKUP(B87,'[8]2000m.'!$D$8:$H$1000,3,0)))</f>
        <v/>
      </c>
      <c r="K87" s="22" t="str">
        <f>IF(ISERROR(VLOOKUP(B87,'[8]2000m.'!$D$8:$G$1000,4,0)),"",(VLOOKUP(B87,'[8]2000m.'!$D$8:$G$1000,4,0)))</f>
        <v/>
      </c>
      <c r="L87" s="25" t="str">
        <f>IF(ISERROR(VLOOKUP(B87,[8]Yüksek!$E$8:$AG$1000,29,0)),"",(VLOOKUP(B87,[8]Yüksek!$E$8:$AG$1000,29,0)))</f>
        <v/>
      </c>
      <c r="M87" s="24" t="str">
        <f>IF(ISERROR(VLOOKUP(B87,[8]Yüksek!$E$8:$AH$1000,30,0)),"",(VLOOKUP(B87,[8]Yüksek!$E$8:$AH$1000,30,0)))</f>
        <v/>
      </c>
      <c r="N87" s="23" t="str">
        <f>IF(ISERROR(VLOOKUP(B87,[8]Disk!$E$8:$K$1000,7,0)),"",(VLOOKUP(B87,[8]Disk!$E$8:$K$1000,7,0)))</f>
        <v/>
      </c>
      <c r="O87" s="22" t="str">
        <f>IF(ISERROR(VLOOKUP(B87,[8]Disk!$E$8:$L$1000,8,0)),"",(VLOOKUP(B87,[8]Disk!$E$8:$L$1000,8,0)))</f>
        <v/>
      </c>
      <c r="P87" s="21">
        <f>IFERROR(VLOOKUP(B87,'14 YAŞ ERKEK'!$B$8:$P$54,15,0)," ")</f>
        <v>94</v>
      </c>
      <c r="Q87" s="20">
        <f t="shared" si="1"/>
        <v>0</v>
      </c>
      <c r="R87" s="19">
        <f t="shared" si="2"/>
        <v>94</v>
      </c>
    </row>
    <row r="88" spans="1:18" ht="28.5" hidden="1" customHeight="1" x14ac:dyDescent="0.2">
      <c r="A88" s="31">
        <v>29</v>
      </c>
      <c r="B88" s="30" t="s">
        <v>206</v>
      </c>
      <c r="C88" s="30" t="s">
        <v>48</v>
      </c>
      <c r="D88" s="13" t="str">
        <f>IF(ISERROR(VLOOKUP(B88,'[8]100m.Eng'!$E$8:$F$990,2,0)),"",(VLOOKUP(B88,'[8]100m.Eng'!$E$8:$H$990,2,0)))</f>
        <v/>
      </c>
      <c r="E88" s="14" t="str">
        <f>IF(ISERROR(VLOOKUP(B88,'[8]100m.Eng'!$E$8:$G$990,3,0)),"",(VLOOKUP(B88,'[8]100m.Eng'!$E$8:$G$990,3,0)))</f>
        <v/>
      </c>
      <c r="F88" s="29" t="str">
        <f>IF(ISERROR(VLOOKUP(B88,[8]Cirit!$E$8:$K$1000,7,0)),"",(VLOOKUP(B88,[8]Cirit!$E$8:$K$1000,7,0)))</f>
        <v/>
      </c>
      <c r="G88" s="22" t="str">
        <f>IF(ISERROR(VLOOKUP(B88,[8]Cirit!$E$8:$L$1000,8,0)),"",(VLOOKUP(B88,[8]Cirit!$E$8:$L$1000,8,0)))</f>
        <v/>
      </c>
      <c r="H88" s="28"/>
      <c r="I88" s="27"/>
      <c r="J88" s="26" t="str">
        <f>IF(ISERROR(VLOOKUP(B88,'[8]2000m.'!$D$8:$F$1000,3,0)),"",(VLOOKUP(B88,'[8]2000m.'!$D$8:$H$1000,3,0)))</f>
        <v/>
      </c>
      <c r="K88" s="22" t="str">
        <f>IF(ISERROR(VLOOKUP(B88,'[8]2000m.'!$D$8:$G$1000,4,0)),"",(VLOOKUP(B88,'[8]2000m.'!$D$8:$G$1000,4,0)))</f>
        <v/>
      </c>
      <c r="L88" s="25" t="str">
        <f>IF(ISERROR(VLOOKUP(B88,[8]Yüksek!$E$8:$AG$1000,29,0)),"",(VLOOKUP(B88,[8]Yüksek!$E$8:$AG$1000,29,0)))</f>
        <v/>
      </c>
      <c r="M88" s="24" t="str">
        <f>IF(ISERROR(VLOOKUP(B88,[8]Yüksek!$E$8:$AH$1000,30,0)),"",(VLOOKUP(B88,[8]Yüksek!$E$8:$AH$1000,30,0)))</f>
        <v/>
      </c>
      <c r="N88" s="23" t="str">
        <f>IF(ISERROR(VLOOKUP(B88,[8]Disk!$E$8:$K$1000,7,0)),"",(VLOOKUP(B88,[8]Disk!$E$8:$K$1000,7,0)))</f>
        <v/>
      </c>
      <c r="O88" s="22" t="str">
        <f>IF(ISERROR(VLOOKUP(B88,[8]Disk!$E$8:$L$1000,8,0)),"",(VLOOKUP(B88,[8]Disk!$E$8:$L$1000,8,0)))</f>
        <v/>
      </c>
      <c r="P88" s="21">
        <f>IFERROR(VLOOKUP(B88,'14 YAŞ ERKEK'!$B$8:$P$54,15,0)," ")</f>
        <v>93</v>
      </c>
      <c r="Q88" s="20">
        <f t="shared" si="1"/>
        <v>0</v>
      </c>
      <c r="R88" s="19">
        <f t="shared" si="2"/>
        <v>93</v>
      </c>
    </row>
    <row r="89" spans="1:18" ht="28.5" hidden="1" customHeight="1" x14ac:dyDescent="0.2">
      <c r="A89" s="31">
        <v>30</v>
      </c>
      <c r="B89" s="30" t="s">
        <v>210</v>
      </c>
      <c r="C89" s="30" t="s">
        <v>43</v>
      </c>
      <c r="D89" s="13" t="str">
        <f>IF(ISERROR(VLOOKUP(B89,'[8]100m.Eng'!$E$8:$F$990,2,0)),"",(VLOOKUP(B89,'[8]100m.Eng'!$E$8:$H$990,2,0)))</f>
        <v/>
      </c>
      <c r="E89" s="14" t="str">
        <f>IF(ISERROR(VLOOKUP(B89,'[8]100m.Eng'!$E$8:$G$990,3,0)),"",(VLOOKUP(B89,'[8]100m.Eng'!$E$8:$G$990,3,0)))</f>
        <v/>
      </c>
      <c r="F89" s="29" t="str">
        <f>IF(ISERROR(VLOOKUP(B89,[8]Cirit!$E$8:$K$1000,7,0)),"",(VLOOKUP(B89,[8]Cirit!$E$8:$K$1000,7,0)))</f>
        <v/>
      </c>
      <c r="G89" s="22" t="str">
        <f>IF(ISERROR(VLOOKUP(B89,[8]Cirit!$E$8:$L$1000,8,0)),"",(VLOOKUP(B89,[8]Cirit!$E$8:$L$1000,8,0)))</f>
        <v/>
      </c>
      <c r="H89" s="28"/>
      <c r="I89" s="27"/>
      <c r="J89" s="26" t="str">
        <f>IF(ISERROR(VLOOKUP(B89,'[8]2000m.'!$D$8:$F$1000,3,0)),"",(VLOOKUP(B89,'[8]2000m.'!$D$8:$H$1000,3,0)))</f>
        <v/>
      </c>
      <c r="K89" s="22" t="str">
        <f>IF(ISERROR(VLOOKUP(B89,'[8]2000m.'!$D$8:$G$1000,4,0)),"",(VLOOKUP(B89,'[8]2000m.'!$D$8:$G$1000,4,0)))</f>
        <v/>
      </c>
      <c r="L89" s="25" t="str">
        <f>IF(ISERROR(VLOOKUP(B89,[8]Yüksek!$E$8:$AG$1000,29,0)),"",(VLOOKUP(B89,[8]Yüksek!$E$8:$AG$1000,29,0)))</f>
        <v/>
      </c>
      <c r="M89" s="24" t="str">
        <f>IF(ISERROR(VLOOKUP(B89,[8]Yüksek!$E$8:$AH$1000,30,0)),"",(VLOOKUP(B89,[8]Yüksek!$E$8:$AH$1000,30,0)))</f>
        <v/>
      </c>
      <c r="N89" s="23">
        <f>IF(ISERROR(VLOOKUP(B89,[8]Disk!$E$8:$K$1000,7,0)),"",(VLOOKUP(B89,[8]Disk!$E$8:$K$1000,7,0)))</f>
        <v>1145</v>
      </c>
      <c r="O89" s="22">
        <f>IF(ISERROR(VLOOKUP(B89,[8]Disk!$E$8:$L$1000,8,0)),"",(VLOOKUP(B89,[8]Disk!$E$8:$L$1000,8,0)))</f>
        <v>30</v>
      </c>
      <c r="P89" s="21">
        <f>IFERROR(VLOOKUP(B89,'14 YAŞ ERKEK'!$B$8:$P$54,15,0)," ")</f>
        <v>58</v>
      </c>
      <c r="Q89" s="20">
        <f t="shared" si="1"/>
        <v>30</v>
      </c>
      <c r="R89" s="19">
        <f t="shared" si="2"/>
        <v>88</v>
      </c>
    </row>
    <row r="90" spans="1:18" ht="28.5" hidden="1" customHeight="1" x14ac:dyDescent="0.2">
      <c r="A90" s="31">
        <v>31</v>
      </c>
      <c r="B90" s="30" t="s">
        <v>211</v>
      </c>
      <c r="C90" s="30" t="s">
        <v>52</v>
      </c>
      <c r="D90" s="13" t="str">
        <f>IF(ISERROR(VLOOKUP(B90,'[8]100m.Eng'!$E$8:$F$990,2,0)),"",(VLOOKUP(B90,'[8]100m.Eng'!$E$8:$H$990,2,0)))</f>
        <v/>
      </c>
      <c r="E90" s="14" t="str">
        <f>IF(ISERROR(VLOOKUP(B90,'[8]100m.Eng'!$E$8:$G$990,3,0)),"",(VLOOKUP(B90,'[8]100m.Eng'!$E$8:$G$990,3,0)))</f>
        <v/>
      </c>
      <c r="F90" s="29" t="str">
        <f>IF(ISERROR(VLOOKUP(B90,[8]Cirit!$E$8:$K$1000,7,0)),"",(VLOOKUP(B90,[8]Cirit!$E$8:$K$1000,7,0)))</f>
        <v/>
      </c>
      <c r="G90" s="22" t="str">
        <f>IF(ISERROR(VLOOKUP(B90,[8]Cirit!$E$8:$L$1000,8,0)),"",(VLOOKUP(B90,[8]Cirit!$E$8:$L$1000,8,0)))</f>
        <v/>
      </c>
      <c r="H90" s="28"/>
      <c r="I90" s="27"/>
      <c r="J90" s="26">
        <f>IF(ISERROR(VLOOKUP(B90,'[8]2000m.'!$D$8:$F$1000,3,0)),"",(VLOOKUP(B90,'[8]2000m.'!$D$8:$H$1000,3,0)))</f>
        <v>72060</v>
      </c>
      <c r="K90" s="22">
        <f>IF(ISERROR(VLOOKUP(B90,'[8]2000m.'!$D$8:$G$1000,4,0)),"",(VLOOKUP(B90,'[8]2000m.'!$D$8:$G$1000,4,0)))</f>
        <v>28</v>
      </c>
      <c r="L90" s="25" t="str">
        <f>IF(ISERROR(VLOOKUP(B90,[8]Yüksek!$E$8:$AG$1000,29,0)),"",(VLOOKUP(B90,[8]Yüksek!$E$8:$AG$1000,29,0)))</f>
        <v/>
      </c>
      <c r="M90" s="24" t="str">
        <f>IF(ISERROR(VLOOKUP(B90,[8]Yüksek!$E$8:$AH$1000,30,0)),"",(VLOOKUP(B90,[8]Yüksek!$E$8:$AH$1000,30,0)))</f>
        <v/>
      </c>
      <c r="N90" s="23" t="str">
        <f>IF(ISERROR(VLOOKUP(B90,[8]Disk!$E$8:$K$1000,7,0)),"",(VLOOKUP(B90,[8]Disk!$E$8:$K$1000,7,0)))</f>
        <v/>
      </c>
      <c r="O90" s="22" t="str">
        <f>IF(ISERROR(VLOOKUP(B90,[8]Disk!$E$8:$L$1000,8,0)),"",(VLOOKUP(B90,[8]Disk!$E$8:$L$1000,8,0)))</f>
        <v/>
      </c>
      <c r="P90" s="21">
        <f>IFERROR(VLOOKUP(B90,'14 YAŞ ERKEK'!$B$8:$P$54,15,0)," ")</f>
        <v>52</v>
      </c>
      <c r="Q90" s="20">
        <f t="shared" si="1"/>
        <v>28</v>
      </c>
      <c r="R90" s="19">
        <f t="shared" si="2"/>
        <v>80</v>
      </c>
    </row>
    <row r="91" spans="1:18" ht="28.5" hidden="1" customHeight="1" x14ac:dyDescent="0.2">
      <c r="A91" s="31" t="s">
        <v>22</v>
      </c>
      <c r="B91" s="30" t="s">
        <v>212</v>
      </c>
      <c r="C91" s="30" t="s">
        <v>41</v>
      </c>
      <c r="D91" s="13" t="str">
        <f>IF(ISERROR(VLOOKUP(B91,'[8]100m.Eng'!$E$8:$F$990,2,0)),"",(VLOOKUP(B91,'[8]100m.Eng'!$E$8:$H$990,2,0)))</f>
        <v/>
      </c>
      <c r="E91" s="14" t="str">
        <f>IF(ISERROR(VLOOKUP(B91,'[8]100m.Eng'!$E$8:$G$990,3,0)),"",(VLOOKUP(B91,'[8]100m.Eng'!$E$8:$G$990,3,0)))</f>
        <v/>
      </c>
      <c r="F91" s="29" t="str">
        <f>IF(ISERROR(VLOOKUP(B91,[8]Cirit!$E$8:$K$1000,7,0)),"",(VLOOKUP(B91,[8]Cirit!$E$8:$K$1000,7,0)))</f>
        <v/>
      </c>
      <c r="G91" s="22" t="str">
        <f>IF(ISERROR(VLOOKUP(B91,[8]Cirit!$E$8:$L$1000,8,0)),"",(VLOOKUP(B91,[8]Cirit!$E$8:$L$1000,8,0)))</f>
        <v/>
      </c>
      <c r="H91" s="28"/>
      <c r="I91" s="27"/>
      <c r="J91" s="26" t="str">
        <f>IF(ISERROR(VLOOKUP(B91,'[8]2000m.'!$D$8:$F$1000,3,0)),"",(VLOOKUP(B91,'[8]2000m.'!$D$8:$H$1000,3,0)))</f>
        <v/>
      </c>
      <c r="K91" s="22" t="str">
        <f>IF(ISERROR(VLOOKUP(B91,'[8]2000m.'!$D$8:$G$1000,4,0)),"",(VLOOKUP(B91,'[8]2000m.'!$D$8:$G$1000,4,0)))</f>
        <v/>
      </c>
      <c r="L91" s="25" t="str">
        <f>IF(ISERROR(VLOOKUP(B91,[8]Yüksek!$E$8:$AG$1000,29,0)),"",(VLOOKUP(B91,[8]Yüksek!$E$8:$AG$1000,29,0)))</f>
        <v/>
      </c>
      <c r="M91" s="24" t="str">
        <f>IF(ISERROR(VLOOKUP(B91,[8]Yüksek!$E$8:$AH$1000,30,0)),"",(VLOOKUP(B91,[8]Yüksek!$E$8:$AH$1000,30,0)))</f>
        <v/>
      </c>
      <c r="N91" s="23" t="str">
        <f>IF(ISERROR(VLOOKUP(B91,[8]Disk!$E$8:$K$1000,7,0)),"",(VLOOKUP(B91,[8]Disk!$E$8:$K$1000,7,0)))</f>
        <v/>
      </c>
      <c r="O91" s="22" t="str">
        <f>IF(ISERROR(VLOOKUP(B91,[8]Disk!$E$8:$L$1000,8,0)),"",(VLOOKUP(B91,[8]Disk!$E$8:$L$1000,8,0)))</f>
        <v/>
      </c>
      <c r="P91" s="21">
        <f>IFERROR(VLOOKUP(B91,'14 YAŞ ERKEK'!$B$8:$P$54,15,0)," ")</f>
        <v>0</v>
      </c>
      <c r="Q91" s="20">
        <f t="shared" si="1"/>
        <v>0</v>
      </c>
      <c r="R91" s="19">
        <f t="shared" si="2"/>
        <v>0</v>
      </c>
    </row>
    <row r="92" spans="1:18" ht="28.5" hidden="1" customHeight="1" x14ac:dyDescent="0.2">
      <c r="A92" s="31" t="s">
        <v>22</v>
      </c>
      <c r="B92" s="30" t="s">
        <v>213</v>
      </c>
      <c r="C92" s="30" t="s">
        <v>41</v>
      </c>
      <c r="D92" s="13" t="str">
        <f>IF(ISERROR(VLOOKUP(B92,'[8]100m.Eng'!$E$8:$F$990,2,0)),"",(VLOOKUP(B92,'[8]100m.Eng'!$E$8:$H$990,2,0)))</f>
        <v/>
      </c>
      <c r="E92" s="14" t="str">
        <f>IF(ISERROR(VLOOKUP(B92,'[8]100m.Eng'!$E$8:$G$990,3,0)),"",(VLOOKUP(B92,'[8]100m.Eng'!$E$8:$G$990,3,0)))</f>
        <v/>
      </c>
      <c r="F92" s="29" t="str">
        <f>IF(ISERROR(VLOOKUP(B92,[8]Cirit!$E$8:$K$1000,7,0)),"",(VLOOKUP(B92,[8]Cirit!$E$8:$K$1000,7,0)))</f>
        <v/>
      </c>
      <c r="G92" s="22" t="str">
        <f>IF(ISERROR(VLOOKUP(B92,[8]Cirit!$E$8:$L$1000,8,0)),"",(VLOOKUP(B92,[8]Cirit!$E$8:$L$1000,8,0)))</f>
        <v/>
      </c>
      <c r="H92" s="28"/>
      <c r="I92" s="27"/>
      <c r="J92" s="26" t="str">
        <f>IF(ISERROR(VLOOKUP(B92,'[8]2000m.'!$D$8:$F$1000,3,0)),"",(VLOOKUP(B92,'[8]2000m.'!$D$8:$H$1000,3,0)))</f>
        <v/>
      </c>
      <c r="K92" s="22" t="str">
        <f>IF(ISERROR(VLOOKUP(B92,'[8]2000m.'!$D$8:$G$1000,4,0)),"",(VLOOKUP(B92,'[8]2000m.'!$D$8:$G$1000,4,0)))</f>
        <v/>
      </c>
      <c r="L92" s="25" t="str">
        <f>IF(ISERROR(VLOOKUP(B92,[8]Yüksek!$E$8:$AG$1000,29,0)),"",(VLOOKUP(B92,[8]Yüksek!$E$8:$AG$1000,29,0)))</f>
        <v/>
      </c>
      <c r="M92" s="24" t="str">
        <f>IF(ISERROR(VLOOKUP(B92,[8]Yüksek!$E$8:$AH$1000,30,0)),"",(VLOOKUP(B92,[8]Yüksek!$E$8:$AH$1000,30,0)))</f>
        <v/>
      </c>
      <c r="N92" s="23" t="str">
        <f>IF(ISERROR(VLOOKUP(B92,[8]Disk!$E$8:$K$1000,7,0)),"",(VLOOKUP(B92,[8]Disk!$E$8:$K$1000,7,0)))</f>
        <v/>
      </c>
      <c r="O92" s="22" t="str">
        <f>IF(ISERROR(VLOOKUP(B92,[8]Disk!$E$8:$L$1000,8,0)),"",(VLOOKUP(B92,[8]Disk!$E$8:$L$1000,8,0)))</f>
        <v/>
      </c>
      <c r="P92" s="21">
        <f>IFERROR(VLOOKUP(B92,'14 YAŞ ERKEK'!$B$8:$P$54,15,0)," ")</f>
        <v>0</v>
      </c>
      <c r="Q92" s="20">
        <f t="shared" si="1"/>
        <v>0</v>
      </c>
      <c r="R92" s="19">
        <f t="shared" si="2"/>
        <v>0</v>
      </c>
    </row>
    <row r="93" spans="1:18" ht="34.5" customHeight="1" x14ac:dyDescent="0.2">
      <c r="A93" s="31"/>
      <c r="B93" s="30"/>
      <c r="C93" s="30"/>
      <c r="D93" s="13" t="str">
        <f>IF(ISERROR(VLOOKUP(B93,'[8]100m.Eng'!$E$8:$F$990,2,0)),"",(VLOOKUP(B93,'[8]100m.Eng'!$E$8:$H$990,2,0)))</f>
        <v/>
      </c>
      <c r="E93" s="14" t="str">
        <f>IF(ISERROR(VLOOKUP(B93,'[8]100m.Eng'!$E$8:$G$990,3,0)),"",(VLOOKUP(B93,'[8]100m.Eng'!$E$8:$G$990,3,0)))</f>
        <v/>
      </c>
      <c r="F93" s="29" t="str">
        <f>IF(ISERROR(VLOOKUP(B93,[8]Cirit!$F$8:$K$1000,6,0)),"",(VLOOKUP(B93,[8]Cirit!$F$8:$K$1000,6,0)))</f>
        <v/>
      </c>
      <c r="G93" s="22" t="str">
        <f>IF(ISERROR(VLOOKUP(B93,[8]Cirit!$F$8:$L$1000,7,0)),"",(VLOOKUP(B93,[8]Cirit!$F$8:$L$1000,7,0)))</f>
        <v/>
      </c>
      <c r="H93" s="28"/>
      <c r="I93" s="27"/>
      <c r="J93" s="26" t="str">
        <f>IF(ISERROR(VLOOKUP(B93,'[8]2000m.'!$E$8:$F$1000,2,0)),"",(VLOOKUP(B93,'[8]2000m.'!$E$8:$H$1000,2,0)))</f>
        <v/>
      </c>
      <c r="K93" s="22" t="str">
        <f>IF(ISERROR(VLOOKUP(B93,'[8]2000m.'!$E$8:$G$1000,3,0)),"",(VLOOKUP(B93,'[8]2000m.'!$E$8:$G$1000,3,0)))</f>
        <v/>
      </c>
      <c r="L93" s="25" t="str">
        <f>IF(ISERROR(VLOOKUP(B93,[8]Yüksek!$F$8:$AG$1000,28,0)),"",(VLOOKUP(B93,[8]Yüksek!$F$8:$AG$1000,28,0)))</f>
        <v/>
      </c>
      <c r="M93" s="24" t="str">
        <f>IF(ISERROR(VLOOKUP(B93,[8]Yüksek!$F$8:$AH$1000,29,0)),"",(VLOOKUP(B93,[8]Yüksek!$F$8:$AH$1000,29,0)))</f>
        <v/>
      </c>
      <c r="N93" s="23" t="str">
        <f>IF(ISERROR(VLOOKUP(B41,[8]Disk!$F$8:$K$1000,6,0)),"",(VLOOKUP(B41,[8]Disk!$F$8:$K$1000,6,0)))</f>
        <v/>
      </c>
      <c r="O93" s="22" t="str">
        <f>IF(ISERROR(VLOOKUP(B41,[8]Disk!$F$8:$L$1000,7,0)),"",(VLOOKUP(B41,[8]Disk!$F$8:$L$1000,7,0)))</f>
        <v/>
      </c>
      <c r="P93" s="21" t="str">
        <f>IFERROR(VLOOKUP(B93,'14 YAŞ ERKEK'!$B$8:$P$54,14,0),"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customHeight="1" x14ac:dyDescent="0.2">
      <c r="A94" s="31"/>
      <c r="B94" s="30"/>
      <c r="C94" s="30"/>
      <c r="D94" s="13" t="str">
        <f>IF(ISERROR(VLOOKUP(B94,'[8]100m.Eng'!$E$8:$F$990,2,0)),"",(VLOOKUP(B94,'[8]100m.Eng'!$E$8:$H$990,2,0)))</f>
        <v/>
      </c>
      <c r="E94" s="14" t="str">
        <f>IF(ISERROR(VLOOKUP(B94,'[8]100m.Eng'!$E$8:$G$990,3,0)),"",(VLOOKUP(B94,'[8]100m.Eng'!$E$8:$G$990,3,0)))</f>
        <v/>
      </c>
      <c r="F94" s="29" t="str">
        <f>IF(ISERROR(VLOOKUP(B94,[8]Cirit!$F$8:$K$1000,6,0)),"",(VLOOKUP(B94,[8]Cirit!$F$8:$K$1000,6,0)))</f>
        <v/>
      </c>
      <c r="G94" s="22" t="str">
        <f>IF(ISERROR(VLOOKUP(B94,[8]Cirit!$F$8:$L$1000,7,0)),"",(VLOOKUP(B94,[8]Cirit!$F$8:$L$1000,7,0)))</f>
        <v/>
      </c>
      <c r="H94" s="28"/>
      <c r="I94" s="27"/>
      <c r="J94" s="26" t="str">
        <f>IF(ISERROR(VLOOKUP(B94,'[8]2000m.'!$E$8:$F$1000,2,0)),"",(VLOOKUP(B94,'[8]2000m.'!$E$8:$H$1000,2,0)))</f>
        <v/>
      </c>
      <c r="K94" s="22" t="str">
        <f>IF(ISERROR(VLOOKUP(B94,'[8]2000m.'!$E$8:$G$1000,3,0)),"",(VLOOKUP(B94,'[8]2000m.'!$E$8:$G$1000,3,0)))</f>
        <v/>
      </c>
      <c r="L94" s="25" t="str">
        <f>IF(ISERROR(VLOOKUP(B94,[8]Yüksek!$F$8:$AG$1000,28,0)),"",(VLOOKUP(B94,[8]Yüksek!$F$8:$AG$1000,28,0)))</f>
        <v/>
      </c>
      <c r="M94" s="24" t="str">
        <f>IF(ISERROR(VLOOKUP(B94,[8]Yüksek!$F$8:$AH$1000,29,0)),"",(VLOOKUP(B94,[8]Yüksek!$F$8:$AH$1000,29,0)))</f>
        <v/>
      </c>
      <c r="N94" s="23" t="str">
        <f>IF(ISERROR(VLOOKUP(B42,[8]Disk!$F$8:$K$1000,6,0)),"",(VLOOKUP(B42,[8]Disk!$F$8:$K$1000,6,0)))</f>
        <v/>
      </c>
      <c r="O94" s="22" t="str">
        <f>IF(ISERROR(VLOOKUP(B42,[8]Disk!$F$8:$L$1000,7,0)),"",(VLOOKUP(B42,[8]Disk!$F$8:$L$1000,7,0)))</f>
        <v/>
      </c>
      <c r="P94" s="21" t="str">
        <f>IFERROR(VLOOKUP(B94,'14 YAŞ ERKEK'!$B$8:$P$54,14,0),"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customHeight="1" x14ac:dyDescent="0.2">
      <c r="A95" s="31"/>
      <c r="B95" s="30"/>
      <c r="C95" s="30"/>
      <c r="D95" s="13" t="str">
        <f>IF(ISERROR(VLOOKUP(B95,'[8]100m.Eng'!$E$8:$F$990,2,0)),"",(VLOOKUP(B95,'[8]100m.Eng'!$E$8:$H$990,2,0)))</f>
        <v/>
      </c>
      <c r="E95" s="14" t="str">
        <f>IF(ISERROR(VLOOKUP(B95,'[8]100m.Eng'!$E$8:$G$990,3,0)),"",(VLOOKUP(B95,'[8]100m.Eng'!$E$8:$G$990,3,0)))</f>
        <v/>
      </c>
      <c r="F95" s="29" t="str">
        <f>IF(ISERROR(VLOOKUP(B95,[8]Cirit!$F$8:$K$1000,6,0)),"",(VLOOKUP(B95,[8]Cirit!$F$8:$K$1000,6,0)))</f>
        <v/>
      </c>
      <c r="G95" s="22" t="str">
        <f>IF(ISERROR(VLOOKUP(B95,[8]Cirit!$F$8:$L$1000,7,0)),"",(VLOOKUP(B95,[8]Cirit!$F$8:$L$1000,7,0)))</f>
        <v/>
      </c>
      <c r="H95" s="28"/>
      <c r="I95" s="27"/>
      <c r="J95" s="26" t="str">
        <f>IF(ISERROR(VLOOKUP(B95,'[8]2000m.'!$E$8:$F$1000,2,0)),"",(VLOOKUP(B95,'[8]2000m.'!$E$8:$H$1000,2,0)))</f>
        <v/>
      </c>
      <c r="K95" s="22" t="str">
        <f>IF(ISERROR(VLOOKUP(B95,'[8]2000m.'!$E$8:$G$1000,3,0)),"",(VLOOKUP(B95,'[8]2000m.'!$E$8:$G$1000,3,0)))</f>
        <v/>
      </c>
      <c r="L95" s="25" t="str">
        <f>IF(ISERROR(VLOOKUP(B95,[8]Yüksek!$F$8:$AG$1000,28,0)),"",(VLOOKUP(B95,[8]Yüksek!$F$8:$AG$1000,28,0)))</f>
        <v/>
      </c>
      <c r="M95" s="24" t="str">
        <f>IF(ISERROR(VLOOKUP(B95,[8]Yüksek!$F$8:$AH$1000,29,0)),"",(VLOOKUP(B95,[8]Yüksek!$F$8:$AH$1000,29,0)))</f>
        <v/>
      </c>
      <c r="N95" s="23" t="str">
        <f>IF(ISERROR(VLOOKUP(B43,[8]Disk!$F$8:$K$1000,6,0)),"",(VLOOKUP(B43,[8]Disk!$F$8:$K$1000,6,0)))</f>
        <v/>
      </c>
      <c r="O95" s="22" t="str">
        <f>IF(ISERROR(VLOOKUP(B43,[8]Disk!$F$8:$L$1000,7,0)),"",(VLOOKUP(B43,[8]Disk!$F$8:$L$1000,7,0)))</f>
        <v/>
      </c>
      <c r="P95" s="21" t="str">
        <f>IFERROR(VLOOKUP(B95,'14 YAŞ ERKEK'!$B$8:$P$54,14,0),"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customHeight="1" x14ac:dyDescent="0.2">
      <c r="A96" s="31"/>
      <c r="B96" s="30"/>
      <c r="C96" s="30"/>
      <c r="D96" s="13" t="str">
        <f>IF(ISERROR(VLOOKUP(B96,'[8]100m.Eng'!$E$8:$F$990,2,0)),"",(VLOOKUP(B96,'[8]100m.Eng'!$E$8:$H$990,2,0)))</f>
        <v/>
      </c>
      <c r="E96" s="14" t="str">
        <f>IF(ISERROR(VLOOKUP(B96,'[8]100m.Eng'!$E$8:$G$990,3,0)),"",(VLOOKUP(B96,'[8]100m.Eng'!$E$8:$G$990,3,0)))</f>
        <v/>
      </c>
      <c r="F96" s="29" t="str">
        <f>IF(ISERROR(VLOOKUP(B96,[8]Cirit!$F$8:$K$1000,6,0)),"",(VLOOKUP(B96,[8]Cirit!$F$8:$K$1000,6,0)))</f>
        <v/>
      </c>
      <c r="G96" s="22" t="str">
        <f>IF(ISERROR(VLOOKUP(B96,[8]Cirit!$F$8:$L$1000,7,0)),"",(VLOOKUP(B96,[8]Cirit!$F$8:$L$1000,7,0)))</f>
        <v/>
      </c>
      <c r="H96" s="28"/>
      <c r="I96" s="27"/>
      <c r="J96" s="26" t="str">
        <f>IF(ISERROR(VLOOKUP(B96,'[8]2000m.'!$E$8:$F$1000,2,0)),"",(VLOOKUP(B96,'[8]2000m.'!$E$8:$H$1000,2,0)))</f>
        <v/>
      </c>
      <c r="K96" s="22" t="str">
        <f>IF(ISERROR(VLOOKUP(B96,'[8]2000m.'!$E$8:$G$1000,3,0)),"",(VLOOKUP(B96,'[8]2000m.'!$E$8:$G$1000,3,0)))</f>
        <v/>
      </c>
      <c r="L96" s="25" t="str">
        <f>IF(ISERROR(VLOOKUP(B96,[8]Yüksek!$F$8:$AG$1000,28,0)),"",(VLOOKUP(B96,[8]Yüksek!$F$8:$AG$1000,28,0)))</f>
        <v/>
      </c>
      <c r="M96" s="24" t="str">
        <f>IF(ISERROR(VLOOKUP(B96,[8]Yüksek!$F$8:$AH$1000,29,0)),"",(VLOOKUP(B96,[8]Yüksek!$F$8:$AH$1000,29,0)))</f>
        <v/>
      </c>
      <c r="N96" s="23" t="str">
        <f>IF(ISERROR(VLOOKUP(B44,[8]Disk!$F$8:$K$1000,6,0)),"",(VLOOKUP(B44,[8]Disk!$F$8:$K$1000,6,0)))</f>
        <v/>
      </c>
      <c r="O96" s="22" t="str">
        <f>IF(ISERROR(VLOOKUP(B44,[8]Disk!$F$8:$L$1000,7,0)),"",(VLOOKUP(B44,[8]Disk!$F$8:$L$1000,7,0)))</f>
        <v/>
      </c>
      <c r="P96" s="21" t="str">
        <f>IFERROR(VLOOKUP(B96,'14 YAŞ ERKEK'!$B$8:$P$54,14,0),"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customHeight="1" x14ac:dyDescent="0.2">
      <c r="A97" s="31"/>
      <c r="B97" s="30"/>
      <c r="C97" s="30"/>
      <c r="D97" s="13" t="str">
        <f>IF(ISERROR(VLOOKUP(B97,'[8]100m.Eng'!$E$8:$F$990,2,0)),"",(VLOOKUP(B97,'[8]100m.Eng'!$E$8:$H$990,2,0)))</f>
        <v/>
      </c>
      <c r="E97" s="14" t="str">
        <f>IF(ISERROR(VLOOKUP(B97,'[8]100m.Eng'!$E$8:$G$990,3,0)),"",(VLOOKUP(B97,'[8]100m.Eng'!$E$8:$G$990,3,0)))</f>
        <v/>
      </c>
      <c r="F97" s="29" t="str">
        <f>IF(ISERROR(VLOOKUP(B97,[8]Cirit!$F$8:$K$1000,6,0)),"",(VLOOKUP(B97,[8]Cirit!$F$8:$K$1000,6,0)))</f>
        <v/>
      </c>
      <c r="G97" s="22" t="str">
        <f>IF(ISERROR(VLOOKUP(B97,[8]Cirit!$F$8:$L$1000,7,0)),"",(VLOOKUP(B97,[8]Cirit!$F$8:$L$1000,7,0)))</f>
        <v/>
      </c>
      <c r="H97" s="28"/>
      <c r="I97" s="27"/>
      <c r="J97" s="26" t="str">
        <f>IF(ISERROR(VLOOKUP(B97,'[8]2000m.'!$E$8:$F$1000,2,0)),"",(VLOOKUP(B97,'[8]2000m.'!$E$8:$H$1000,2,0)))</f>
        <v/>
      </c>
      <c r="K97" s="22" t="str">
        <f>IF(ISERROR(VLOOKUP(B97,'[8]2000m.'!$E$8:$G$1000,3,0)),"",(VLOOKUP(B97,'[8]2000m.'!$E$8:$G$1000,3,0)))</f>
        <v/>
      </c>
      <c r="L97" s="25" t="str">
        <f>IF(ISERROR(VLOOKUP(B97,[8]Yüksek!$F$8:$AG$1000,28,0)),"",(VLOOKUP(B97,[8]Yüksek!$F$8:$AG$1000,28,0)))</f>
        <v/>
      </c>
      <c r="M97" s="24" t="str">
        <f>IF(ISERROR(VLOOKUP(B97,[8]Yüksek!$F$8:$AH$1000,29,0)),"",(VLOOKUP(B97,[8]Yüksek!$F$8:$AH$1000,29,0)))</f>
        <v/>
      </c>
      <c r="N97" s="23" t="str">
        <f>IF(ISERROR(VLOOKUP(B45,[8]Disk!$F$8:$K$1000,6,0)),"",(VLOOKUP(B45,[8]Disk!$F$8:$K$1000,6,0)))</f>
        <v/>
      </c>
      <c r="O97" s="22" t="str">
        <f>IF(ISERROR(VLOOKUP(B45,[8]Disk!$F$8:$L$1000,7,0)),"",(VLOOKUP(B45,[8]Disk!$F$8:$L$1000,7,0)))</f>
        <v/>
      </c>
      <c r="P97" s="21" t="str">
        <f>IFERROR(VLOOKUP(B97,'14 YAŞ ERKEK'!$B$8:$P$54,14,0),"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customHeight="1" x14ac:dyDescent="0.2">
      <c r="A98" s="31"/>
      <c r="B98" s="30"/>
      <c r="C98" s="30"/>
      <c r="D98" s="13" t="str">
        <f>IF(ISERROR(VLOOKUP(B98,'[8]100m.Eng'!$E$8:$F$990,2,0)),"",(VLOOKUP(B98,'[8]100m.Eng'!$E$8:$H$990,2,0)))</f>
        <v/>
      </c>
      <c r="E98" s="14" t="str">
        <f>IF(ISERROR(VLOOKUP(B98,'[8]100m.Eng'!$E$8:$G$990,3,0)),"",(VLOOKUP(B98,'[8]100m.Eng'!$E$8:$G$990,3,0)))</f>
        <v/>
      </c>
      <c r="F98" s="29" t="str">
        <f>IF(ISERROR(VLOOKUP(B98,[8]Cirit!$F$8:$K$1000,6,0)),"",(VLOOKUP(B98,[8]Cirit!$F$8:$K$1000,6,0)))</f>
        <v/>
      </c>
      <c r="G98" s="22" t="str">
        <f>IF(ISERROR(VLOOKUP(B98,[8]Cirit!$F$8:$L$1000,7,0)),"",(VLOOKUP(B98,[8]Cirit!$F$8:$L$1000,7,0)))</f>
        <v/>
      </c>
      <c r="H98" s="28"/>
      <c r="I98" s="27"/>
      <c r="J98" s="26" t="str">
        <f>IF(ISERROR(VLOOKUP(B98,'[8]2000m.'!$E$8:$F$1000,2,0)),"",(VLOOKUP(B98,'[8]2000m.'!$E$8:$H$1000,2,0)))</f>
        <v/>
      </c>
      <c r="K98" s="22" t="str">
        <f>IF(ISERROR(VLOOKUP(B98,'[8]2000m.'!$E$8:$G$1000,3,0)),"",(VLOOKUP(B98,'[8]2000m.'!$E$8:$G$1000,3,0)))</f>
        <v/>
      </c>
      <c r="L98" s="25" t="str">
        <f>IF(ISERROR(VLOOKUP(B98,[8]Yüksek!$F$8:$AG$1000,28,0)),"",(VLOOKUP(B98,[8]Yüksek!$F$8:$AG$1000,28,0)))</f>
        <v/>
      </c>
      <c r="M98" s="24" t="str">
        <f>IF(ISERROR(VLOOKUP(B98,[8]Yüksek!$F$8:$AH$1000,29,0)),"",(VLOOKUP(B98,[8]Yüksek!$F$8:$AH$1000,29,0)))</f>
        <v/>
      </c>
      <c r="N98" s="23" t="str">
        <f>IF(ISERROR(VLOOKUP(B46,[8]Disk!$F$8:$K$1000,6,0)),"",(VLOOKUP(B46,[8]Disk!$F$8:$K$1000,6,0)))</f>
        <v/>
      </c>
      <c r="O98" s="22" t="str">
        <f>IF(ISERROR(VLOOKUP(B46,[8]Disk!$F$8:$L$1000,7,0)),"",(VLOOKUP(B46,[8]Disk!$F$8:$L$1000,7,0)))</f>
        <v/>
      </c>
      <c r="P98" s="21" t="str">
        <f>IFERROR(VLOOKUP(B98,'14 YAŞ ERKEK'!$B$8:$P$54,14,0)," ")</f>
        <v xml:space="preserve"> </v>
      </c>
      <c r="Q98" s="20">
        <f t="shared" si="1"/>
        <v>0</v>
      </c>
      <c r="R98" s="19">
        <f t="shared" si="2"/>
        <v>0</v>
      </c>
    </row>
    <row r="99" spans="1:18" ht="34.5" customHeight="1" x14ac:dyDescent="0.2">
      <c r="A99" s="31"/>
      <c r="B99" s="30"/>
      <c r="C99" s="30"/>
      <c r="D99" s="13" t="str">
        <f>IF(ISERROR(VLOOKUP(B99,'[8]100m.Eng'!$E$8:$F$990,2,0)),"",(VLOOKUP(B99,'[8]100m.Eng'!$E$8:$H$990,2,0)))</f>
        <v/>
      </c>
      <c r="E99" s="14" t="str">
        <f>IF(ISERROR(VLOOKUP(B99,'[8]100m.Eng'!$E$8:$G$990,3,0)),"",(VLOOKUP(B99,'[8]100m.Eng'!$E$8:$G$990,3,0)))</f>
        <v/>
      </c>
      <c r="F99" s="29" t="str">
        <f>IF(ISERROR(VLOOKUP(B99,[8]Cirit!$F$8:$K$1000,6,0)),"",(VLOOKUP(B99,[8]Cirit!$F$8:$K$1000,6,0)))</f>
        <v/>
      </c>
      <c r="G99" s="22" t="str">
        <f>IF(ISERROR(VLOOKUP(B99,[8]Cirit!$F$8:$L$1000,7,0)),"",(VLOOKUP(B99,[8]Cirit!$F$8:$L$1000,7,0)))</f>
        <v/>
      </c>
      <c r="H99" s="28"/>
      <c r="I99" s="27"/>
      <c r="J99" s="26" t="str">
        <f>IF(ISERROR(VLOOKUP(B99,'[8]2000m.'!$E$8:$F$1000,2,0)),"",(VLOOKUP(B99,'[8]2000m.'!$E$8:$H$1000,2,0)))</f>
        <v/>
      </c>
      <c r="K99" s="22" t="str">
        <f>IF(ISERROR(VLOOKUP(B99,'[8]2000m.'!$E$8:$G$1000,3,0)),"",(VLOOKUP(B99,'[8]2000m.'!$E$8:$G$1000,3,0)))</f>
        <v/>
      </c>
      <c r="L99" s="25" t="str">
        <f>IF(ISERROR(VLOOKUP(B99,[8]Yüksek!$F$8:$AG$1000,28,0)),"",(VLOOKUP(B99,[8]Yüksek!$F$8:$AG$1000,28,0)))</f>
        <v/>
      </c>
      <c r="M99" s="24" t="str">
        <f>IF(ISERROR(VLOOKUP(B99,[8]Yüksek!$F$8:$AH$1000,29,0)),"",(VLOOKUP(B99,[8]Yüksek!$F$8:$AH$1000,29,0)))</f>
        <v/>
      </c>
      <c r="N99" s="23" t="str">
        <f>IF(ISERROR(VLOOKUP(B47,[8]Disk!$F$8:$K$1000,6,0)),"",(VLOOKUP(B47,[8]Disk!$F$8:$K$1000,6,0)))</f>
        <v/>
      </c>
      <c r="O99" s="22" t="str">
        <f>IF(ISERROR(VLOOKUP(B47,[8]Disk!$F$8:$L$1000,7,0)),"",(VLOOKUP(B47,[8]Disk!$F$8:$L$1000,7,0)))</f>
        <v/>
      </c>
      <c r="P99" s="21" t="str">
        <f>IFERROR(VLOOKUP(B99,'14 YAŞ ERKEK'!$B$8:$P$54,14,0)," ")</f>
        <v xml:space="preserve"> </v>
      </c>
      <c r="Q99" s="20">
        <f t="shared" si="1"/>
        <v>0</v>
      </c>
      <c r="R99" s="19">
        <f t="shared" si="2"/>
        <v>0</v>
      </c>
    </row>
    <row r="100" spans="1:18" ht="34.5" customHeight="1" x14ac:dyDescent="0.2">
      <c r="A100" s="31"/>
      <c r="B100" s="30"/>
      <c r="C100" s="30"/>
      <c r="D100" s="13" t="str">
        <f>IF(ISERROR(VLOOKUP(B100,'[8]100m.Eng'!$E$8:$F$990,2,0)),"",(VLOOKUP(B100,'[8]100m.Eng'!$E$8:$H$990,2,0)))</f>
        <v/>
      </c>
      <c r="E100" s="14" t="str">
        <f>IF(ISERROR(VLOOKUP(B100,'[8]100m.Eng'!$E$8:$G$990,3,0)),"",(VLOOKUP(B100,'[8]100m.Eng'!$E$8:$G$990,3,0)))</f>
        <v/>
      </c>
      <c r="F100" s="29" t="str">
        <f>IF(ISERROR(VLOOKUP(B100,[8]Cirit!$F$8:$K$1000,6,0)),"",(VLOOKUP(B100,[8]Cirit!$F$8:$K$1000,6,0)))</f>
        <v/>
      </c>
      <c r="G100" s="22" t="str">
        <f>IF(ISERROR(VLOOKUP(B100,[8]Cirit!$F$8:$L$1000,7,0)),"",(VLOOKUP(B100,[8]Cirit!$F$8:$L$1000,7,0)))</f>
        <v/>
      </c>
      <c r="H100" s="28"/>
      <c r="I100" s="27"/>
      <c r="J100" s="26" t="str">
        <f>IF(ISERROR(VLOOKUP(B100,'[8]2000m.'!$E$8:$F$1000,2,0)),"",(VLOOKUP(B100,'[8]2000m.'!$E$8:$H$1000,2,0)))</f>
        <v/>
      </c>
      <c r="K100" s="22" t="str">
        <f>IF(ISERROR(VLOOKUP(B100,'[8]2000m.'!$E$8:$G$1000,3,0)),"",(VLOOKUP(B100,'[8]2000m.'!$E$8:$G$1000,3,0)))</f>
        <v/>
      </c>
      <c r="L100" s="25" t="str">
        <f>IF(ISERROR(VLOOKUP(B100,[8]Yüksek!$F$8:$AG$1000,28,0)),"",(VLOOKUP(B100,[8]Yüksek!$F$8:$AG$1000,28,0)))</f>
        <v/>
      </c>
      <c r="M100" s="24" t="str">
        <f>IF(ISERROR(VLOOKUP(B100,[8]Yüksek!$F$8:$AH$1000,29,0)),"",(VLOOKUP(B100,[8]Yüksek!$F$8:$AH$1000,29,0)))</f>
        <v/>
      </c>
      <c r="N100" s="23" t="str">
        <f>IF(ISERROR(VLOOKUP(B48,[8]Disk!$F$8:$K$1000,6,0)),"",(VLOOKUP(B48,[8]Disk!$F$8:$K$1000,6,0)))</f>
        <v/>
      </c>
      <c r="O100" s="22" t="str">
        <f>IF(ISERROR(VLOOKUP(B48,[8]Disk!$F$8:$L$1000,7,0)),"",(VLOOKUP(B48,[8]Disk!$F$8:$L$1000,7,0)))</f>
        <v/>
      </c>
      <c r="P100" s="21" t="str">
        <f>IFERROR(VLOOKUP(B100,'14 YAŞ ERKEK'!$B$8:$P$54,14,0)," ")</f>
        <v xml:space="preserve"> </v>
      </c>
      <c r="Q100" s="20">
        <f t="shared" si="1"/>
        <v>0</v>
      </c>
      <c r="R100" s="19">
        <f t="shared" si="2"/>
        <v>0</v>
      </c>
    </row>
    <row r="101" spans="1:18" ht="34.5" customHeight="1" x14ac:dyDescent="0.2">
      <c r="A101" s="31"/>
      <c r="B101" s="30"/>
      <c r="C101" s="30"/>
      <c r="D101" s="13" t="str">
        <f>IF(ISERROR(VLOOKUP(B101,'[8]100m.Eng'!$E$8:$F$990,2,0)),"",(VLOOKUP(B101,'[8]100m.Eng'!$E$8:$H$990,2,0)))</f>
        <v/>
      </c>
      <c r="E101" s="14" t="str">
        <f>IF(ISERROR(VLOOKUP(B101,'[8]100m.Eng'!$E$8:$G$990,3,0)),"",(VLOOKUP(B101,'[8]100m.Eng'!$E$8:$G$990,3,0)))</f>
        <v/>
      </c>
      <c r="F101" s="29" t="str">
        <f>IF(ISERROR(VLOOKUP(B101,[8]Cirit!$F$8:$K$1000,6,0)),"",(VLOOKUP(B101,[8]Cirit!$F$8:$K$1000,6,0)))</f>
        <v/>
      </c>
      <c r="G101" s="22" t="str">
        <f>IF(ISERROR(VLOOKUP(B101,[8]Cirit!$F$8:$L$1000,7,0)),"",(VLOOKUP(B101,[8]Cirit!$F$8:$L$1000,7,0)))</f>
        <v/>
      </c>
      <c r="H101" s="28"/>
      <c r="I101" s="27"/>
      <c r="J101" s="26" t="str">
        <f>IF(ISERROR(VLOOKUP(B101,'[8]2000m.'!$E$8:$F$1000,2,0)),"",(VLOOKUP(B101,'[8]2000m.'!$E$8:$H$1000,2,0)))</f>
        <v/>
      </c>
      <c r="K101" s="22" t="str">
        <f>IF(ISERROR(VLOOKUP(B101,'[8]2000m.'!$E$8:$G$1000,3,0)),"",(VLOOKUP(B101,'[8]2000m.'!$E$8:$G$1000,3,0)))</f>
        <v/>
      </c>
      <c r="L101" s="25" t="str">
        <f>IF(ISERROR(VLOOKUP(B101,[8]Yüksek!$F$8:$AG$1000,28,0)),"",(VLOOKUP(B101,[8]Yüksek!$F$8:$AG$1000,28,0)))</f>
        <v/>
      </c>
      <c r="M101" s="24" t="str">
        <f>IF(ISERROR(VLOOKUP(B101,[8]Yüksek!$F$8:$AH$1000,29,0)),"",(VLOOKUP(B101,[8]Yüksek!$F$8:$AH$1000,29,0)))</f>
        <v/>
      </c>
      <c r="N101" s="23" t="str">
        <f>IF(ISERROR(VLOOKUP(B49,[8]Disk!$F$8:$K$1000,6,0)),"",(VLOOKUP(B49,[8]Disk!$F$8:$K$1000,6,0)))</f>
        <v/>
      </c>
      <c r="O101" s="22" t="str">
        <f>IF(ISERROR(VLOOKUP(B49,[8]Disk!$F$8:$L$1000,7,0)),"",(VLOOKUP(B49,[8]Disk!$F$8:$L$1000,7,0)))</f>
        <v/>
      </c>
      <c r="P101" s="21" t="str">
        <f>IFERROR(VLOOKUP(B101,'14 YAŞ ERKEK'!$B$8:$P$54,14,0)," ")</f>
        <v xml:space="preserve"> </v>
      </c>
      <c r="Q101" s="20">
        <f t="shared" si="1"/>
        <v>0</v>
      </c>
      <c r="R101" s="19">
        <f t="shared" si="2"/>
        <v>0</v>
      </c>
    </row>
    <row r="102" spans="1:18" ht="34.5" customHeight="1" x14ac:dyDescent="0.2">
      <c r="A102" s="31"/>
      <c r="B102" s="30"/>
      <c r="C102" s="30"/>
      <c r="D102" s="13" t="str">
        <f>IF(ISERROR(VLOOKUP(B102,'[8]100m.Eng'!$E$8:$F$990,2,0)),"",(VLOOKUP(B102,'[8]100m.Eng'!$E$8:$H$990,2,0)))</f>
        <v/>
      </c>
      <c r="E102" s="14" t="str">
        <f>IF(ISERROR(VLOOKUP(B102,'[8]100m.Eng'!$E$8:$G$990,3,0)),"",(VLOOKUP(B102,'[8]100m.Eng'!$E$8:$G$990,3,0)))</f>
        <v/>
      </c>
      <c r="F102" s="29" t="str">
        <f>IF(ISERROR(VLOOKUP(B102,[8]Cirit!$F$8:$K$1000,6,0)),"",(VLOOKUP(B102,[8]Cirit!$F$8:$K$1000,6,0)))</f>
        <v/>
      </c>
      <c r="G102" s="22" t="str">
        <f>IF(ISERROR(VLOOKUP(B102,[8]Cirit!$F$8:$L$1000,7,0)),"",(VLOOKUP(B102,[8]Cirit!$F$8:$L$1000,7,0)))</f>
        <v/>
      </c>
      <c r="H102" s="28"/>
      <c r="I102" s="27"/>
      <c r="J102" s="26" t="str">
        <f>IF(ISERROR(VLOOKUP(B102,'[8]2000m.'!$E$8:$F$1000,2,0)),"",(VLOOKUP(B102,'[8]2000m.'!$E$8:$H$1000,2,0)))</f>
        <v/>
      </c>
      <c r="K102" s="22" t="str">
        <f>IF(ISERROR(VLOOKUP(B102,'[8]2000m.'!$E$8:$G$1000,3,0)),"",(VLOOKUP(B102,'[8]2000m.'!$E$8:$G$1000,3,0)))</f>
        <v/>
      </c>
      <c r="L102" s="25" t="str">
        <f>IF(ISERROR(VLOOKUP(B102,[8]Yüksek!$F$8:$AG$1000,28,0)),"",(VLOOKUP(B102,[8]Yüksek!$F$8:$AG$1000,28,0)))</f>
        <v/>
      </c>
      <c r="M102" s="24" t="str">
        <f>IF(ISERROR(VLOOKUP(B102,[8]Yüksek!$F$8:$AH$1000,29,0)),"",(VLOOKUP(B102,[8]Yüksek!$F$8:$AH$1000,29,0)))</f>
        <v/>
      </c>
      <c r="N102" s="23" t="str">
        <f>IF(ISERROR(VLOOKUP(B50,[8]Disk!$F$8:$K$1000,6,0)),"",(VLOOKUP(B50,[8]Disk!$F$8:$K$1000,6,0)))</f>
        <v/>
      </c>
      <c r="O102" s="22" t="str">
        <f>IF(ISERROR(VLOOKUP(B50,[8]Disk!$F$8:$L$1000,7,0)),"",(VLOOKUP(B50,[8]Disk!$F$8:$L$1000,7,0)))</f>
        <v/>
      </c>
      <c r="P102" s="21" t="str">
        <f>IFERROR(VLOOKUP(B102,'14 YAŞ ERKEK'!$B$8:$P$54,14,0)," ")</f>
        <v xml:space="preserve"> </v>
      </c>
      <c r="Q102" s="20">
        <f t="shared" si="1"/>
        <v>0</v>
      </c>
      <c r="R102" s="19">
        <f t="shared" si="2"/>
        <v>0</v>
      </c>
    </row>
    <row r="103" spans="1:18" ht="34.5" customHeight="1" x14ac:dyDescent="0.2">
      <c r="A103" s="31"/>
      <c r="B103" s="30"/>
      <c r="C103" s="30"/>
      <c r="D103" s="13" t="str">
        <f>IF(ISERROR(VLOOKUP(B103,'[8]100m.Eng'!$E$8:$F$990,2,0)),"",(VLOOKUP(B103,'[8]100m.Eng'!$E$8:$H$990,2,0)))</f>
        <v/>
      </c>
      <c r="E103" s="14" t="str">
        <f>IF(ISERROR(VLOOKUP(B103,'[8]100m.Eng'!$E$8:$G$990,3,0)),"",(VLOOKUP(B103,'[8]100m.Eng'!$E$8:$G$990,3,0)))</f>
        <v/>
      </c>
      <c r="F103" s="29" t="str">
        <f>IF(ISERROR(VLOOKUP(B103,[8]Cirit!$F$8:$K$1000,6,0)),"",(VLOOKUP(B103,[8]Cirit!$F$8:$K$1000,6,0)))</f>
        <v/>
      </c>
      <c r="G103" s="22" t="str">
        <f>IF(ISERROR(VLOOKUP(B103,[8]Cirit!$F$8:$L$1000,7,0)),"",(VLOOKUP(B103,[8]Cirit!$F$8:$L$1000,7,0)))</f>
        <v/>
      </c>
      <c r="H103" s="28"/>
      <c r="I103" s="27"/>
      <c r="J103" s="26" t="str">
        <f>IF(ISERROR(VLOOKUP(B103,'[8]2000m.'!$E$8:$F$1000,2,0)),"",(VLOOKUP(B103,'[8]2000m.'!$E$8:$H$1000,2,0)))</f>
        <v/>
      </c>
      <c r="K103" s="22" t="str">
        <f>IF(ISERROR(VLOOKUP(B103,'[8]2000m.'!$E$8:$G$1000,3,0)),"",(VLOOKUP(B103,'[8]2000m.'!$E$8:$G$1000,3,0)))</f>
        <v/>
      </c>
      <c r="L103" s="25" t="str">
        <f>IF(ISERROR(VLOOKUP(B103,[8]Yüksek!$F$8:$AG$1000,28,0)),"",(VLOOKUP(B103,[8]Yüksek!$F$8:$AG$1000,28,0)))</f>
        <v/>
      </c>
      <c r="M103" s="24" t="str">
        <f>IF(ISERROR(VLOOKUP(B103,[8]Yüksek!$F$8:$AH$1000,29,0)),"",(VLOOKUP(B103,[8]Yüksek!$F$8:$AH$1000,29,0)))</f>
        <v/>
      </c>
      <c r="N103" s="23" t="str">
        <f>IF(ISERROR(VLOOKUP(B51,[8]Disk!$F$8:$K$1000,6,0)),"",(VLOOKUP(B51,[8]Disk!$F$8:$K$1000,6,0)))</f>
        <v/>
      </c>
      <c r="O103" s="22" t="str">
        <f>IF(ISERROR(VLOOKUP(B51,[8]Disk!$F$8:$L$1000,7,0)),"",(VLOOKUP(B51,[8]Disk!$F$8:$L$1000,7,0)))</f>
        <v/>
      </c>
      <c r="P103" s="21" t="str">
        <f>IFERROR(VLOOKUP(B103,'14 YAŞ ERKEK'!$B$8:$P$54,14,0)," ")</f>
        <v xml:space="preserve"> </v>
      </c>
      <c r="Q103" s="20">
        <f t="shared" si="1"/>
        <v>0</v>
      </c>
      <c r="R103" s="19">
        <f t="shared" si="2"/>
        <v>0</v>
      </c>
    </row>
    <row r="104" spans="1:18" ht="34.5" customHeight="1" x14ac:dyDescent="0.2">
      <c r="A104" s="31"/>
      <c r="B104" s="30"/>
      <c r="C104" s="30"/>
      <c r="D104" s="13" t="str">
        <f>IF(ISERROR(VLOOKUP(B104,'[8]100m.Eng'!$E$8:$F$990,2,0)),"",(VLOOKUP(B104,'[8]100m.Eng'!$E$8:$H$990,2,0)))</f>
        <v/>
      </c>
      <c r="E104" s="14" t="str">
        <f>IF(ISERROR(VLOOKUP(B104,'[8]100m.Eng'!$E$8:$G$990,3,0)),"",(VLOOKUP(B104,'[8]100m.Eng'!$E$8:$G$990,3,0)))</f>
        <v/>
      </c>
      <c r="F104" s="29" t="str">
        <f>IF(ISERROR(VLOOKUP(B104,[8]Cirit!$F$8:$K$1000,6,0)),"",(VLOOKUP(B104,[8]Cirit!$F$8:$K$1000,6,0)))</f>
        <v/>
      </c>
      <c r="G104" s="22" t="str">
        <f>IF(ISERROR(VLOOKUP(B104,[8]Cirit!$F$8:$L$1000,7,0)),"",(VLOOKUP(B104,[8]Cirit!$F$8:$L$1000,7,0)))</f>
        <v/>
      </c>
      <c r="H104" s="28"/>
      <c r="I104" s="27"/>
      <c r="J104" s="26" t="str">
        <f>IF(ISERROR(VLOOKUP(B104,'[8]2000m.'!$E$8:$F$1000,2,0)),"",(VLOOKUP(B104,'[8]2000m.'!$E$8:$H$1000,2,0)))</f>
        <v/>
      </c>
      <c r="K104" s="22" t="str">
        <f>IF(ISERROR(VLOOKUP(B104,'[8]2000m.'!$E$8:$G$1000,3,0)),"",(VLOOKUP(B104,'[8]2000m.'!$E$8:$G$1000,3,0)))</f>
        <v/>
      </c>
      <c r="L104" s="25" t="str">
        <f>IF(ISERROR(VLOOKUP(B104,[8]Yüksek!$F$8:$AG$1000,28,0)),"",(VLOOKUP(B104,[8]Yüksek!$F$8:$AG$1000,28,0)))</f>
        <v/>
      </c>
      <c r="M104" s="24" t="str">
        <f>IF(ISERROR(VLOOKUP(B104,[8]Yüksek!$F$8:$AH$1000,29,0)),"",(VLOOKUP(B104,[8]Yüksek!$F$8:$AH$1000,29,0)))</f>
        <v/>
      </c>
      <c r="N104" s="23" t="str">
        <f>IF(ISERROR(VLOOKUP(B52,[8]Disk!$F$8:$K$1000,6,0)),"",(VLOOKUP(B52,[8]Disk!$F$8:$K$1000,6,0)))</f>
        <v/>
      </c>
      <c r="O104" s="22" t="str">
        <f>IF(ISERROR(VLOOKUP(B52,[8]Disk!$F$8:$L$1000,7,0)),"",(VLOOKUP(B52,[8]Disk!$F$8:$L$1000,7,0)))</f>
        <v/>
      </c>
      <c r="P104" s="21" t="str">
        <f>IFERROR(VLOOKUP(B104,'14 YAŞ ERKEK'!$B$8:$P$54,14,0)," ")</f>
        <v xml:space="preserve"> </v>
      </c>
      <c r="Q104" s="20">
        <f t="shared" si="1"/>
        <v>0</v>
      </c>
      <c r="R104" s="19">
        <f t="shared" si="2"/>
        <v>0</v>
      </c>
    </row>
    <row r="105" spans="1:18" ht="34.5" customHeight="1" x14ac:dyDescent="0.2">
      <c r="A105" s="31"/>
      <c r="B105" s="30"/>
      <c r="C105" s="30"/>
      <c r="D105" s="13" t="str">
        <f>IF(ISERROR(VLOOKUP(B105,'[8]100m.Eng'!$E$8:$F$990,2,0)),"",(VLOOKUP(B105,'[8]100m.Eng'!$E$8:$H$990,2,0)))</f>
        <v/>
      </c>
      <c r="E105" s="14" t="str">
        <f>IF(ISERROR(VLOOKUP(B105,'[8]100m.Eng'!$E$8:$G$990,3,0)),"",(VLOOKUP(B105,'[8]100m.Eng'!$E$8:$G$990,3,0)))</f>
        <v/>
      </c>
      <c r="F105" s="29" t="str">
        <f>IF(ISERROR(VLOOKUP(B105,[8]Cirit!$F$8:$K$1000,6,0)),"",(VLOOKUP(B105,[8]Cirit!$F$8:$K$1000,6,0)))</f>
        <v/>
      </c>
      <c r="G105" s="22" t="str">
        <f>IF(ISERROR(VLOOKUP(B105,[8]Cirit!$F$8:$L$1000,7,0)),"",(VLOOKUP(B105,[8]Cirit!$F$8:$L$1000,7,0)))</f>
        <v/>
      </c>
      <c r="H105" s="28"/>
      <c r="I105" s="27"/>
      <c r="J105" s="26" t="str">
        <f>IF(ISERROR(VLOOKUP(B105,'[8]2000m.'!$E$8:$F$1000,2,0)),"",(VLOOKUP(B105,'[8]2000m.'!$E$8:$H$1000,2,0)))</f>
        <v/>
      </c>
      <c r="K105" s="22" t="str">
        <f>IF(ISERROR(VLOOKUP(B105,'[8]2000m.'!$E$8:$G$1000,3,0)),"",(VLOOKUP(B105,'[8]2000m.'!$E$8:$G$1000,3,0)))</f>
        <v/>
      </c>
      <c r="L105" s="25" t="str">
        <f>IF(ISERROR(VLOOKUP(B105,[8]Yüksek!$F$8:$AG$1000,28,0)),"",(VLOOKUP(B105,[8]Yüksek!$F$8:$AG$1000,28,0)))</f>
        <v/>
      </c>
      <c r="M105" s="24" t="str">
        <f>IF(ISERROR(VLOOKUP(B105,[8]Yüksek!$F$8:$AH$1000,29,0)),"",(VLOOKUP(B105,[8]Yüksek!$F$8:$AH$1000,29,0)))</f>
        <v/>
      </c>
      <c r="N105" s="23" t="str">
        <f>IF(ISERROR(VLOOKUP(B53,[8]Disk!$F$8:$K$1000,6,0)),"",(VLOOKUP(B53,[8]Disk!$F$8:$K$1000,6,0)))</f>
        <v/>
      </c>
      <c r="O105" s="22" t="str">
        <f>IF(ISERROR(VLOOKUP(B53,[8]Disk!$F$8:$L$1000,7,0)),"",(VLOOKUP(B53,[8]Disk!$F$8:$L$1000,7,0)))</f>
        <v/>
      </c>
      <c r="P105" s="21" t="str">
        <f>IFERROR(VLOOKUP(B105,'14 YAŞ ERKEK'!$B$8:$P$54,14,0)," ")</f>
        <v xml:space="preserve"> </v>
      </c>
      <c r="Q105" s="20">
        <f t="shared" si="1"/>
        <v>0</v>
      </c>
      <c r="R105" s="19">
        <f t="shared" si="2"/>
        <v>0</v>
      </c>
    </row>
    <row r="106" spans="1:18" ht="34.5" customHeight="1" x14ac:dyDescent="0.2">
      <c r="A106" s="31"/>
      <c r="B106" s="30"/>
      <c r="C106" s="30"/>
      <c r="D106" s="13" t="str">
        <f>IF(ISERROR(VLOOKUP(B106,'[8]100m.Eng'!$E$8:$F$990,2,0)),"",(VLOOKUP(B106,'[8]100m.Eng'!$E$8:$H$990,2,0)))</f>
        <v/>
      </c>
      <c r="E106" s="14" t="str">
        <f>IF(ISERROR(VLOOKUP(B106,'[8]100m.Eng'!$E$8:$G$990,3,0)),"",(VLOOKUP(B106,'[8]100m.Eng'!$E$8:$G$990,3,0)))</f>
        <v/>
      </c>
      <c r="F106" s="29" t="str">
        <f>IF(ISERROR(VLOOKUP(B106,[8]Cirit!$F$8:$K$1000,6,0)),"",(VLOOKUP(B106,[8]Cirit!$F$8:$K$1000,6,0)))</f>
        <v/>
      </c>
      <c r="G106" s="22" t="str">
        <f>IF(ISERROR(VLOOKUP(B106,[8]Cirit!$F$8:$L$1000,7,0)),"",(VLOOKUP(B106,[8]Cirit!$F$8:$L$1000,7,0)))</f>
        <v/>
      </c>
      <c r="H106" s="28"/>
      <c r="I106" s="27"/>
      <c r="J106" s="26" t="str">
        <f>IF(ISERROR(VLOOKUP(B106,'[8]2000m.'!$E$8:$F$1000,2,0)),"",(VLOOKUP(B106,'[8]2000m.'!$E$8:$H$1000,2,0)))</f>
        <v/>
      </c>
      <c r="K106" s="22" t="str">
        <f>IF(ISERROR(VLOOKUP(B106,'[8]2000m.'!$E$8:$G$1000,3,0)),"",(VLOOKUP(B106,'[8]2000m.'!$E$8:$G$1000,3,0)))</f>
        <v/>
      </c>
      <c r="L106" s="25" t="str">
        <f>IF(ISERROR(VLOOKUP(B106,[8]Yüksek!$F$8:$AG$1000,28,0)),"",(VLOOKUP(B106,[8]Yüksek!$F$8:$AG$1000,28,0)))</f>
        <v/>
      </c>
      <c r="M106" s="24" t="str">
        <f>IF(ISERROR(VLOOKUP(B106,[8]Yüksek!$F$8:$AH$1000,29,0)),"",(VLOOKUP(B106,[8]Yüksek!$F$8:$AH$1000,29,0)))</f>
        <v/>
      </c>
      <c r="N106" s="23" t="str">
        <f>IF(ISERROR(VLOOKUP(B54,[8]Disk!$F$8:$K$1000,6,0)),"",(VLOOKUP(B54,[8]Disk!$F$8:$K$1000,6,0)))</f>
        <v/>
      </c>
      <c r="O106" s="22" t="str">
        <f>IF(ISERROR(VLOOKUP(B54,[8]Disk!$F$8:$L$1000,7,0)),"",(VLOOKUP(B54,[8]Disk!$F$8:$L$1000,7,0)))</f>
        <v/>
      </c>
      <c r="P106" s="21" t="str">
        <f>IFERROR(VLOOKUP(B106,'14 YAŞ ERKEK'!$B$8:$P$54,14,0)," ")</f>
        <v xml:space="preserve"> </v>
      </c>
      <c r="Q106" s="20">
        <f t="shared" si="1"/>
        <v>0</v>
      </c>
      <c r="R106" s="19">
        <f t="shared" si="2"/>
        <v>0</v>
      </c>
    </row>
  </sheetData>
  <autoFilter ref="B6:P54" xr:uid="{00000000-0009-0000-0000-000010000000}">
    <filterColumn colId="1">
      <filters>
        <filter val="TRABZO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</mergeCells>
  <conditionalFormatting sqref="D60:D106">
    <cfRule type="cellIs" dxfId="3" priority="4" operator="between">
      <formula>1300</formula>
      <formula>1744</formula>
    </cfRule>
  </conditionalFormatting>
  <conditionalFormatting sqref="B8:B18">
    <cfRule type="duplicateValues" dxfId="2" priority="3"/>
  </conditionalFormatting>
  <conditionalFormatting sqref="B8:B40">
    <cfRule type="duplicateValues" dxfId="1" priority="2"/>
  </conditionalFormatting>
  <conditionalFormatting sqref="R60:R90">
    <cfRule type="duplicateValues" dxfId="0" priority="1"/>
  </conditionalFormatting>
  <hyperlinks>
    <hyperlink ref="A3:T3" location="'YARIŞMA PROGRAMI'!A1" display="GENEL PUAN TABLOSU" xr:uid="{7E9336B3-92F5-4CCA-B075-F5920F1A651F}"/>
    <hyperlink ref="A56:T56" location="'YARIŞMA PROGRAMI'!A1" display="GENEL PUAN TABLOSU" xr:uid="{BD6947AD-53F0-47C6-9686-FAF5FA06EB27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12</vt:i4>
      </vt:variant>
    </vt:vector>
  </HeadingPairs>
  <TitlesOfParts>
    <vt:vector size="20" baseType="lpstr">
      <vt:lpstr>10 YAŞ KIZ-ERKEK</vt:lpstr>
      <vt:lpstr>11 YAŞ KIZ-ERKEK</vt:lpstr>
      <vt:lpstr>12 YAŞ KIZ</vt:lpstr>
      <vt:lpstr>12 YAŞ ERKEK</vt:lpstr>
      <vt:lpstr>13 YAŞ KIZ</vt:lpstr>
      <vt:lpstr>13 YAŞ ERKEK</vt:lpstr>
      <vt:lpstr>14 YAŞ KIZ</vt:lpstr>
      <vt:lpstr>14 YAŞ ERKEK</vt:lpstr>
      <vt:lpstr>'12 YAŞ ERKEK'!Yazdırma_Alanı</vt:lpstr>
      <vt:lpstr>'12 YAŞ KIZ'!Yazdırma_Alanı</vt:lpstr>
      <vt:lpstr>'13 YAŞ ERKEK'!Yazdırma_Alanı</vt:lpstr>
      <vt:lpstr>'13 YAŞ KIZ'!Yazdırma_Alanı</vt:lpstr>
      <vt:lpstr>'14 YAŞ ERKEK'!Yazdırma_Alanı</vt:lpstr>
      <vt:lpstr>'14 YAŞ KIZ'!Yazdırma_Alanı</vt:lpstr>
      <vt:lpstr>'12 YAŞ ERKEK'!Yazdırma_Başlıkları</vt:lpstr>
      <vt:lpstr>'12 YAŞ KIZ'!Yazdırma_Başlıkları</vt:lpstr>
      <vt:lpstr>'13 YAŞ ERKEK'!Yazdırma_Başlıkları</vt:lpstr>
      <vt:lpstr>'13 YAŞ KIZ'!Yazdırma_Başlıkları</vt:lpstr>
      <vt:lpstr>'14 YAŞ ERKEK'!Yazdırma_Başlıkları</vt:lpstr>
      <vt:lpstr>'14 YAŞ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2022-05-23T19:46:51Z</dcterms:modified>
</cp:coreProperties>
</file>