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defaultThemeVersion="124226"/>
  <xr:revisionPtr revIDLastSave="0" documentId="13_ncr:1_{DFF89B59-85ED-4990-802C-AC745BAC2F7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" i="4" l="1"/>
  <c r="P18" i="4"/>
  <c r="O18" i="4"/>
  <c r="N18" i="4"/>
  <c r="M18" i="4"/>
  <c r="L18" i="4"/>
  <c r="J18" i="4"/>
  <c r="I18" i="4"/>
  <c r="H18" i="4"/>
  <c r="G18" i="4"/>
  <c r="F18" i="4"/>
  <c r="E18" i="4"/>
  <c r="D18" i="4"/>
  <c r="X17" i="4"/>
  <c r="P17" i="4"/>
  <c r="O17" i="4"/>
  <c r="N17" i="4"/>
  <c r="M17" i="4"/>
  <c r="L17" i="4"/>
  <c r="K17" i="4"/>
  <c r="J17" i="4"/>
  <c r="H17" i="4"/>
  <c r="G17" i="4"/>
  <c r="F17" i="4"/>
  <c r="E17" i="4"/>
  <c r="D17" i="4"/>
  <c r="X16" i="4"/>
  <c r="P16" i="4"/>
  <c r="O16" i="4"/>
  <c r="N16" i="4"/>
  <c r="M16" i="4"/>
  <c r="L16" i="4"/>
  <c r="K16" i="4"/>
  <c r="J16" i="4"/>
  <c r="H16" i="4"/>
  <c r="G16" i="4"/>
  <c r="F16" i="4"/>
  <c r="E16" i="4"/>
  <c r="D16" i="4"/>
  <c r="X15" i="4"/>
  <c r="P15" i="4"/>
  <c r="O15" i="4"/>
  <c r="N15" i="4"/>
  <c r="M15" i="4"/>
  <c r="L15" i="4"/>
  <c r="J15" i="4"/>
  <c r="I15" i="4"/>
  <c r="H15" i="4"/>
  <c r="G15" i="4"/>
  <c r="F15" i="4"/>
  <c r="E15" i="4"/>
  <c r="D15" i="4"/>
  <c r="X14" i="4"/>
  <c r="T14" i="4"/>
  <c r="Q14" i="4"/>
  <c r="P14" i="4"/>
  <c r="O14" i="4"/>
  <c r="N14" i="4"/>
  <c r="M14" i="4"/>
  <c r="L14" i="4"/>
  <c r="K14" i="4"/>
  <c r="J14" i="4"/>
  <c r="I14" i="4"/>
  <c r="H14" i="4"/>
  <c r="F14" i="4"/>
  <c r="E14" i="4"/>
  <c r="D14" i="4"/>
  <c r="X13" i="4"/>
  <c r="P13" i="4"/>
  <c r="O13" i="4"/>
  <c r="N13" i="4"/>
  <c r="M13" i="4"/>
  <c r="L13" i="4"/>
  <c r="K13" i="4"/>
  <c r="J13" i="4"/>
  <c r="I13" i="4"/>
  <c r="H13" i="4"/>
  <c r="F13" i="4"/>
  <c r="E13" i="4"/>
  <c r="D13" i="4"/>
  <c r="X12" i="4"/>
  <c r="P12" i="4"/>
  <c r="O12" i="4"/>
  <c r="N12" i="4"/>
  <c r="M12" i="4"/>
  <c r="L12" i="4"/>
  <c r="K12" i="4"/>
  <c r="J12" i="4"/>
  <c r="I12" i="4"/>
  <c r="H12" i="4"/>
  <c r="F12" i="4"/>
  <c r="E12" i="4"/>
  <c r="D12" i="4"/>
  <c r="AD11" i="4"/>
  <c r="P11" i="4"/>
  <c r="O11" i="4"/>
  <c r="N11" i="4"/>
  <c r="M11" i="4"/>
  <c r="L11" i="4"/>
  <c r="K11" i="4"/>
  <c r="J11" i="4"/>
  <c r="I11" i="4"/>
  <c r="H11" i="4"/>
  <c r="F11" i="4"/>
  <c r="E11" i="4"/>
  <c r="D11" i="4"/>
  <c r="AD13" i="4" l="1"/>
  <c r="AE12" i="4"/>
  <c r="AD12" i="4"/>
  <c r="AE17" i="4"/>
  <c r="AD17" i="4"/>
  <c r="AE16" i="4"/>
  <c r="AD16" i="4"/>
  <c r="AE15" i="4"/>
  <c r="AD15" i="4"/>
  <c r="AE14" i="4"/>
  <c r="AD14" i="4"/>
  <c r="AE13" i="4"/>
  <c r="U17" i="4"/>
  <c r="U11" i="4"/>
  <c r="T17" i="4"/>
  <c r="T11" i="4"/>
  <c r="U16" i="4"/>
  <c r="T16" i="4"/>
  <c r="U15" i="4"/>
  <c r="T15" i="4"/>
  <c r="T18" i="4"/>
  <c r="U13" i="4"/>
  <c r="T12" i="4"/>
  <c r="T13" i="4"/>
  <c r="U18" i="4"/>
  <c r="U12" i="4"/>
  <c r="AB14" i="4"/>
  <c r="AC13" i="4"/>
  <c r="AC18" i="4"/>
  <c r="AB13" i="4"/>
  <c r="AB18" i="4"/>
  <c r="AC12" i="4"/>
  <c r="AC14" i="4"/>
  <c r="AB12" i="4"/>
  <c r="AC11" i="4"/>
  <c r="AC17" i="4"/>
  <c r="AB11" i="4"/>
  <c r="AB17" i="4"/>
  <c r="AC16" i="4"/>
  <c r="AB16" i="4"/>
  <c r="AC15" i="4"/>
  <c r="AB15" i="4"/>
  <c r="S18" i="4"/>
  <c r="S12" i="4"/>
  <c r="R13" i="4"/>
  <c r="R18" i="4"/>
  <c r="R12" i="4"/>
  <c r="S17" i="4"/>
  <c r="S11" i="4"/>
  <c r="R17" i="4"/>
  <c r="R11" i="4"/>
  <c r="S16" i="4"/>
  <c r="R16" i="4"/>
  <c r="S15" i="4"/>
  <c r="R15" i="4"/>
  <c r="S14" i="4"/>
  <c r="R14" i="4"/>
  <c r="S13" i="4"/>
  <c r="Y18" i="4"/>
  <c r="X18" i="4"/>
  <c r="Y11" i="4"/>
  <c r="X11" i="4"/>
  <c r="Z15" i="4"/>
  <c r="AA14" i="4"/>
  <c r="AA15" i="4"/>
  <c r="Z14" i="4"/>
  <c r="AA13" i="4"/>
  <c r="AA18" i="4"/>
  <c r="Z13" i="4"/>
  <c r="Z18" i="4"/>
  <c r="AA12" i="4"/>
  <c r="Z12" i="4"/>
  <c r="AA11" i="4"/>
  <c r="AA17" i="4"/>
  <c r="Z11" i="4"/>
  <c r="Z17" i="4"/>
  <c r="AA16" i="4"/>
  <c r="Z16" i="4"/>
  <c r="W16" i="4"/>
  <c r="V16" i="4"/>
  <c r="V17" i="4"/>
  <c r="W15" i="4"/>
  <c r="V15" i="4"/>
  <c r="W14" i="4"/>
  <c r="V14" i="4"/>
  <c r="W13" i="4"/>
  <c r="V13" i="4"/>
  <c r="V11" i="4"/>
  <c r="W18" i="4"/>
  <c r="W12" i="4"/>
  <c r="V18" i="4"/>
  <c r="V12" i="4"/>
  <c r="W17" i="4"/>
  <c r="W11" i="4"/>
  <c r="AF13" i="4" l="1"/>
  <c r="AF16" i="4"/>
  <c r="AF12" i="4"/>
  <c r="AF14" i="4"/>
  <c r="AF18" i="4"/>
  <c r="AF11" i="4"/>
  <c r="AF15" i="4"/>
  <c r="AF17" i="4"/>
  <c r="X7" i="4"/>
  <c r="P7" i="4"/>
  <c r="O7" i="4"/>
  <c r="N7" i="4"/>
  <c r="M7" i="4"/>
  <c r="L7" i="4"/>
  <c r="K7" i="4"/>
  <c r="J7" i="4"/>
  <c r="I7" i="4"/>
  <c r="H7" i="4"/>
  <c r="G7" i="4"/>
  <c r="F7" i="4"/>
  <c r="D7" i="4"/>
  <c r="X6" i="4"/>
  <c r="P6" i="4"/>
  <c r="O6" i="4"/>
  <c r="N6" i="4"/>
  <c r="M6" i="4"/>
  <c r="L6" i="4"/>
  <c r="K6" i="4"/>
  <c r="J6" i="4"/>
  <c r="H6" i="4"/>
  <c r="G6" i="4"/>
  <c r="F6" i="4"/>
  <c r="E6" i="4"/>
  <c r="D6" i="4"/>
  <c r="X5" i="4"/>
  <c r="P5" i="4"/>
  <c r="O5" i="4"/>
  <c r="N5" i="4"/>
  <c r="M5" i="4"/>
  <c r="L5" i="4"/>
  <c r="K5" i="4"/>
  <c r="J5" i="4"/>
  <c r="I5" i="4"/>
  <c r="H5" i="4"/>
  <c r="F5" i="4"/>
  <c r="E5" i="4"/>
  <c r="D5" i="4"/>
  <c r="AD4" i="4"/>
  <c r="P4" i="4"/>
  <c r="O4" i="4"/>
  <c r="N4" i="4"/>
  <c r="M4" i="4"/>
  <c r="L4" i="4"/>
  <c r="K4" i="4"/>
  <c r="J4" i="4"/>
  <c r="I4" i="4"/>
  <c r="H4" i="4"/>
  <c r="F4" i="4"/>
  <c r="E4" i="4"/>
  <c r="D4" i="4"/>
  <c r="AB4" i="4" l="1"/>
  <c r="AC7" i="4"/>
  <c r="AB7" i="4"/>
  <c r="AC6" i="4"/>
  <c r="AB6" i="4"/>
  <c r="AC5" i="4"/>
  <c r="AB5" i="4"/>
  <c r="AC4" i="4"/>
  <c r="S7" i="4"/>
  <c r="R7" i="4"/>
  <c r="S6" i="4"/>
  <c r="R6" i="4"/>
  <c r="S5" i="4"/>
  <c r="R5" i="4"/>
  <c r="S4" i="4"/>
  <c r="R4" i="4"/>
  <c r="U6" i="4"/>
  <c r="T6" i="4"/>
  <c r="U5" i="4"/>
  <c r="T5" i="4"/>
  <c r="U4" i="4"/>
  <c r="T4" i="4"/>
  <c r="U7" i="4"/>
  <c r="T7" i="4"/>
  <c r="AE7" i="4"/>
  <c r="AD7" i="4"/>
  <c r="AE6" i="4"/>
  <c r="AD6" i="4"/>
  <c r="AE5" i="4"/>
  <c r="AD5" i="4"/>
  <c r="W5" i="4"/>
  <c r="V5" i="4"/>
  <c r="W4" i="4"/>
  <c r="V4" i="4"/>
  <c r="W7" i="4"/>
  <c r="V7" i="4"/>
  <c r="W6" i="4"/>
  <c r="V6" i="4"/>
  <c r="AA5" i="4"/>
  <c r="AA7" i="4"/>
  <c r="Z7" i="4"/>
  <c r="AA6" i="4"/>
  <c r="Z4" i="4"/>
  <c r="Z6" i="4"/>
  <c r="Z5" i="4"/>
  <c r="AA4" i="4"/>
  <c r="Y4" i="4"/>
  <c r="X4" i="4"/>
  <c r="AF7" i="4" l="1"/>
  <c r="AF6" i="4"/>
  <c r="AF4" i="4"/>
  <c r="AF5" i="4"/>
  <c r="AE34" i="3"/>
  <c r="AD34" i="3"/>
  <c r="AC34" i="3"/>
  <c r="AB34" i="3"/>
  <c r="AA34" i="3"/>
  <c r="Z34" i="3"/>
  <c r="X34" i="3"/>
  <c r="W34" i="3"/>
  <c r="V34" i="3"/>
  <c r="U34" i="3"/>
  <c r="T34" i="3"/>
  <c r="S34" i="3"/>
  <c r="R34" i="3"/>
  <c r="P34" i="3"/>
  <c r="O34" i="3"/>
  <c r="N34" i="3"/>
  <c r="M34" i="3"/>
  <c r="L34" i="3"/>
  <c r="K34" i="3"/>
  <c r="J34" i="3"/>
  <c r="I34" i="3"/>
  <c r="H34" i="3"/>
  <c r="F34" i="3"/>
  <c r="E34" i="3"/>
  <c r="AF34" i="3" s="1"/>
  <c r="D34" i="3"/>
  <c r="AE33" i="3"/>
  <c r="AD33" i="3"/>
  <c r="AC33" i="3"/>
  <c r="AB33" i="3"/>
  <c r="AA33" i="3"/>
  <c r="Z33" i="3"/>
  <c r="X33" i="3"/>
  <c r="W33" i="3"/>
  <c r="V33" i="3"/>
  <c r="U33" i="3"/>
  <c r="T33" i="3"/>
  <c r="S33" i="3"/>
  <c r="R33" i="3"/>
  <c r="P33" i="3"/>
  <c r="O33" i="3"/>
  <c r="N33" i="3"/>
  <c r="M33" i="3"/>
  <c r="L33" i="3"/>
  <c r="K33" i="3"/>
  <c r="J33" i="3"/>
  <c r="I33" i="3"/>
  <c r="H33" i="3"/>
  <c r="F33" i="3"/>
  <c r="E33" i="3"/>
  <c r="AF33" i="3" s="1"/>
  <c r="D33" i="3"/>
  <c r="AE32" i="3"/>
  <c r="AD32" i="3"/>
  <c r="AC32" i="3"/>
  <c r="AB32" i="3"/>
  <c r="AA32" i="3"/>
  <c r="Z32" i="3"/>
  <c r="X32" i="3"/>
  <c r="W32" i="3"/>
  <c r="V32" i="3"/>
  <c r="U32" i="3"/>
  <c r="AF32" i="3" s="1"/>
  <c r="T32" i="3"/>
  <c r="S32" i="3"/>
  <c r="R32" i="3"/>
  <c r="P32" i="3"/>
  <c r="O32" i="3"/>
  <c r="N32" i="3"/>
  <c r="M32" i="3"/>
  <c r="L32" i="3"/>
  <c r="K32" i="3"/>
  <c r="J32" i="3"/>
  <c r="I32" i="3"/>
  <c r="H32" i="3"/>
  <c r="G32" i="3"/>
  <c r="F32" i="3"/>
  <c r="D32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P31" i="3"/>
  <c r="O31" i="3"/>
  <c r="N31" i="3"/>
  <c r="M31" i="3"/>
  <c r="L31" i="3"/>
  <c r="K31" i="3"/>
  <c r="J31" i="3"/>
  <c r="I31" i="3"/>
  <c r="H31" i="3"/>
  <c r="F31" i="3"/>
  <c r="E31" i="3"/>
  <c r="AF31" i="3" s="1"/>
  <c r="D31" i="3"/>
  <c r="AE30" i="3"/>
  <c r="AD30" i="3"/>
  <c r="AC30" i="3"/>
  <c r="AF30" i="3" s="1"/>
  <c r="AB30" i="3"/>
  <c r="AA30" i="3"/>
  <c r="Z30" i="3"/>
  <c r="X30" i="3"/>
  <c r="W30" i="3"/>
  <c r="V30" i="3"/>
  <c r="U30" i="3"/>
  <c r="T30" i="3"/>
  <c r="S30" i="3"/>
  <c r="R30" i="3"/>
  <c r="P30" i="3"/>
  <c r="O30" i="3"/>
  <c r="N30" i="3"/>
  <c r="M30" i="3"/>
  <c r="L30" i="3"/>
  <c r="K30" i="3"/>
  <c r="J30" i="3"/>
  <c r="I30" i="3"/>
  <c r="H30" i="3"/>
  <c r="G30" i="3"/>
  <c r="F30" i="3"/>
  <c r="D30" i="3"/>
  <c r="AE29" i="3"/>
  <c r="AD29" i="3"/>
  <c r="AC29" i="3"/>
  <c r="AB29" i="3"/>
  <c r="AA29" i="3"/>
  <c r="Z29" i="3"/>
  <c r="X29" i="3"/>
  <c r="W29" i="3"/>
  <c r="V29" i="3"/>
  <c r="U29" i="3"/>
  <c r="T29" i="3"/>
  <c r="S29" i="3"/>
  <c r="R29" i="3"/>
  <c r="P29" i="3"/>
  <c r="O29" i="3"/>
  <c r="N29" i="3"/>
  <c r="M29" i="3"/>
  <c r="L29" i="3"/>
  <c r="K29" i="3"/>
  <c r="J29" i="3"/>
  <c r="I29" i="3"/>
  <c r="H29" i="3"/>
  <c r="F29" i="3"/>
  <c r="E29" i="3"/>
  <c r="AF29" i="3" s="1"/>
  <c r="D29" i="3"/>
  <c r="AE28" i="3"/>
  <c r="AD28" i="3"/>
  <c r="AC28" i="3"/>
  <c r="AB28" i="3"/>
  <c r="AA28" i="3"/>
  <c r="Z28" i="3"/>
  <c r="X28" i="3"/>
  <c r="W28" i="3"/>
  <c r="V28" i="3"/>
  <c r="U28" i="3"/>
  <c r="AF28" i="3" s="1"/>
  <c r="T28" i="3"/>
  <c r="S28" i="3"/>
  <c r="R28" i="3"/>
  <c r="P28" i="3"/>
  <c r="O28" i="3"/>
  <c r="N28" i="3"/>
  <c r="M28" i="3"/>
  <c r="L28" i="3"/>
  <c r="K28" i="3"/>
  <c r="J28" i="3"/>
  <c r="I28" i="3"/>
  <c r="H28" i="3"/>
  <c r="G28" i="3"/>
  <c r="F28" i="3"/>
  <c r="D28" i="3"/>
  <c r="AE27" i="3"/>
  <c r="AD27" i="3"/>
  <c r="AB27" i="3"/>
  <c r="AA27" i="3"/>
  <c r="Z27" i="3"/>
  <c r="Y27" i="3"/>
  <c r="X27" i="3"/>
  <c r="W27" i="3"/>
  <c r="V27" i="3"/>
  <c r="U27" i="3"/>
  <c r="T27" i="3"/>
  <c r="S27" i="3"/>
  <c r="R27" i="3"/>
  <c r="P27" i="3"/>
  <c r="O27" i="3"/>
  <c r="N27" i="3"/>
  <c r="M27" i="3"/>
  <c r="L27" i="3"/>
  <c r="K27" i="3"/>
  <c r="AF27" i="3" s="1"/>
  <c r="J27" i="3"/>
  <c r="I27" i="3"/>
  <c r="H27" i="3"/>
  <c r="G27" i="3"/>
  <c r="F27" i="3"/>
  <c r="D27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P26" i="3"/>
  <c r="O26" i="3"/>
  <c r="N26" i="3"/>
  <c r="M26" i="3"/>
  <c r="L26" i="3"/>
  <c r="K26" i="3"/>
  <c r="J26" i="3"/>
  <c r="I26" i="3"/>
  <c r="H26" i="3"/>
  <c r="F26" i="3"/>
  <c r="E26" i="3"/>
  <c r="AF26" i="3" s="1"/>
  <c r="D26" i="3"/>
  <c r="AE25" i="3"/>
  <c r="AD25" i="3"/>
  <c r="AC25" i="3"/>
  <c r="AB25" i="3"/>
  <c r="AA25" i="3"/>
  <c r="Z25" i="3"/>
  <c r="X25" i="3"/>
  <c r="W25" i="3"/>
  <c r="V25" i="3"/>
  <c r="U25" i="3"/>
  <c r="T25" i="3"/>
  <c r="S25" i="3"/>
  <c r="R25" i="3"/>
  <c r="P25" i="3"/>
  <c r="O25" i="3"/>
  <c r="N25" i="3"/>
  <c r="M25" i="3"/>
  <c r="L25" i="3"/>
  <c r="K25" i="3"/>
  <c r="J25" i="3"/>
  <c r="H25" i="3"/>
  <c r="G25" i="3"/>
  <c r="F25" i="3"/>
  <c r="E25" i="3"/>
  <c r="AF25" i="3" s="1"/>
  <c r="D25" i="3"/>
  <c r="AE24" i="3"/>
  <c r="AD24" i="3"/>
  <c r="AC24" i="3"/>
  <c r="AF24" i="3" s="1"/>
  <c r="AB24" i="3"/>
  <c r="AA24" i="3"/>
  <c r="Z24" i="3"/>
  <c r="X24" i="3"/>
  <c r="W24" i="3"/>
  <c r="V24" i="3"/>
  <c r="U24" i="3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D24" i="3"/>
  <c r="AF23" i="3"/>
  <c r="AD23" i="3"/>
  <c r="AC23" i="3"/>
  <c r="AB23" i="3"/>
  <c r="AA23" i="3"/>
  <c r="Z23" i="3"/>
  <c r="X23" i="3"/>
  <c r="W23" i="3"/>
  <c r="V23" i="3"/>
  <c r="U23" i="3"/>
  <c r="T23" i="3"/>
  <c r="S23" i="3"/>
  <c r="R23" i="3"/>
  <c r="P23" i="3"/>
  <c r="O23" i="3"/>
  <c r="N23" i="3"/>
  <c r="M23" i="3"/>
  <c r="L23" i="3"/>
  <c r="K23" i="3"/>
  <c r="J23" i="3"/>
  <c r="I23" i="3"/>
  <c r="H23" i="3"/>
  <c r="F23" i="3"/>
  <c r="E23" i="3"/>
  <c r="D23" i="3"/>
  <c r="AE22" i="3"/>
  <c r="AD22" i="3"/>
  <c r="AC22" i="3"/>
  <c r="AB22" i="3"/>
  <c r="AA22" i="3"/>
  <c r="Z22" i="3"/>
  <c r="X22" i="3"/>
  <c r="W22" i="3"/>
  <c r="V22" i="3"/>
  <c r="U22" i="3"/>
  <c r="T22" i="3"/>
  <c r="S22" i="3"/>
  <c r="AF22" i="3" s="1"/>
  <c r="R22" i="3"/>
  <c r="P22" i="3"/>
  <c r="O22" i="3"/>
  <c r="N22" i="3"/>
  <c r="M22" i="3"/>
  <c r="L22" i="3"/>
  <c r="K22" i="3"/>
  <c r="J22" i="3"/>
  <c r="I22" i="3"/>
  <c r="H22" i="3"/>
  <c r="G22" i="3"/>
  <c r="F22" i="3"/>
  <c r="D22" i="3"/>
  <c r="AE21" i="3"/>
  <c r="AD21" i="3"/>
  <c r="AC21" i="3"/>
  <c r="AB21" i="3"/>
  <c r="AA21" i="3"/>
  <c r="Z21" i="3"/>
  <c r="X21" i="3"/>
  <c r="W21" i="3"/>
  <c r="V21" i="3"/>
  <c r="U21" i="3"/>
  <c r="AF21" i="3" s="1"/>
  <c r="T21" i="3"/>
  <c r="S21" i="3"/>
  <c r="R21" i="3"/>
  <c r="P21" i="3"/>
  <c r="O21" i="3"/>
  <c r="N21" i="3"/>
  <c r="M21" i="3"/>
  <c r="L21" i="3"/>
  <c r="K21" i="3"/>
  <c r="J21" i="3"/>
  <c r="I21" i="3"/>
  <c r="H21" i="3"/>
  <c r="G21" i="3"/>
  <c r="F21" i="3"/>
  <c r="D21" i="3"/>
  <c r="AE20" i="3"/>
  <c r="AD20" i="3"/>
  <c r="AC20" i="3"/>
  <c r="AB20" i="3"/>
  <c r="AA20" i="3"/>
  <c r="Z20" i="3"/>
  <c r="X20" i="3"/>
  <c r="W20" i="3"/>
  <c r="V20" i="3"/>
  <c r="U20" i="3"/>
  <c r="T20" i="3"/>
  <c r="S20" i="3"/>
  <c r="R20" i="3"/>
  <c r="P20" i="3"/>
  <c r="O20" i="3"/>
  <c r="N20" i="3"/>
  <c r="M20" i="3"/>
  <c r="L20" i="3"/>
  <c r="K20" i="3"/>
  <c r="J20" i="3"/>
  <c r="H20" i="3"/>
  <c r="G20" i="3"/>
  <c r="F20" i="3"/>
  <c r="E20" i="3"/>
  <c r="AF20" i="3" s="1"/>
  <c r="D20" i="3"/>
  <c r="AE19" i="3"/>
  <c r="AD19" i="3"/>
  <c r="AC19" i="3"/>
  <c r="AB19" i="3"/>
  <c r="AA19" i="3"/>
  <c r="Z19" i="3"/>
  <c r="X19" i="3"/>
  <c r="W19" i="3"/>
  <c r="V19" i="3"/>
  <c r="U19" i="3"/>
  <c r="AF19" i="3" s="1"/>
  <c r="T19" i="3"/>
  <c r="S19" i="3"/>
  <c r="R19" i="3"/>
  <c r="P19" i="3"/>
  <c r="O19" i="3"/>
  <c r="N19" i="3"/>
  <c r="M19" i="3"/>
  <c r="L19" i="3"/>
  <c r="K19" i="3"/>
  <c r="J19" i="3"/>
  <c r="I19" i="3"/>
  <c r="H19" i="3"/>
  <c r="G19" i="3"/>
  <c r="F19" i="3"/>
  <c r="D19" i="3"/>
  <c r="AE18" i="3"/>
  <c r="AD18" i="3"/>
  <c r="AC18" i="3"/>
  <c r="AB18" i="3"/>
  <c r="AA18" i="3"/>
  <c r="Z18" i="3"/>
  <c r="X18" i="3"/>
  <c r="W18" i="3"/>
  <c r="V18" i="3"/>
  <c r="U18" i="3"/>
  <c r="T18" i="3"/>
  <c r="S18" i="3"/>
  <c r="R18" i="3"/>
  <c r="P18" i="3"/>
  <c r="O18" i="3"/>
  <c r="N18" i="3"/>
  <c r="M18" i="3"/>
  <c r="L18" i="3"/>
  <c r="K18" i="3"/>
  <c r="J18" i="3"/>
  <c r="I18" i="3"/>
  <c r="H18" i="3"/>
  <c r="F18" i="3"/>
  <c r="E18" i="3"/>
  <c r="AF18" i="3" s="1"/>
  <c r="D18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P17" i="3"/>
  <c r="O17" i="3"/>
  <c r="N17" i="3"/>
  <c r="M17" i="3"/>
  <c r="L17" i="3"/>
  <c r="K17" i="3"/>
  <c r="J17" i="3"/>
  <c r="I17" i="3"/>
  <c r="H17" i="3"/>
  <c r="F17" i="3"/>
  <c r="E17" i="3"/>
  <c r="AF17" i="3" s="1"/>
  <c r="D17" i="3"/>
  <c r="AE16" i="3"/>
  <c r="AD16" i="3"/>
  <c r="AC16" i="3"/>
  <c r="AB16" i="3"/>
  <c r="AA16" i="3"/>
  <c r="Z16" i="3"/>
  <c r="X16" i="3"/>
  <c r="W16" i="3"/>
  <c r="V16" i="3"/>
  <c r="U16" i="3"/>
  <c r="T16" i="3"/>
  <c r="S16" i="3"/>
  <c r="AF16" i="3" s="1"/>
  <c r="R16" i="3"/>
  <c r="P16" i="3"/>
  <c r="O16" i="3"/>
  <c r="N16" i="3"/>
  <c r="M16" i="3"/>
  <c r="L16" i="3"/>
  <c r="K16" i="3"/>
  <c r="J16" i="3"/>
  <c r="I16" i="3"/>
  <c r="H16" i="3"/>
  <c r="G16" i="3"/>
  <c r="F16" i="3"/>
  <c r="D16" i="3"/>
  <c r="AF12" i="3" l="1"/>
  <c r="X12" i="3"/>
  <c r="P12" i="3"/>
  <c r="O12" i="3"/>
  <c r="N12" i="3"/>
  <c r="M12" i="3"/>
  <c r="L12" i="3"/>
  <c r="J12" i="3"/>
  <c r="I12" i="3"/>
  <c r="H12" i="3"/>
  <c r="G12" i="3"/>
  <c r="F12" i="3"/>
  <c r="E12" i="3"/>
  <c r="D12" i="3"/>
  <c r="AF11" i="3"/>
  <c r="AD11" i="3"/>
  <c r="P11" i="3"/>
  <c r="O11" i="3"/>
  <c r="N11" i="3"/>
  <c r="M11" i="3"/>
  <c r="L11" i="3"/>
  <c r="K11" i="3"/>
  <c r="J11" i="3"/>
  <c r="I11" i="3"/>
  <c r="H11" i="3"/>
  <c r="F11" i="3"/>
  <c r="E11" i="3"/>
  <c r="D11" i="3"/>
  <c r="AF10" i="3"/>
  <c r="X10" i="3"/>
  <c r="P10" i="3"/>
  <c r="O10" i="3"/>
  <c r="N10" i="3"/>
  <c r="M10" i="3"/>
  <c r="L10" i="3"/>
  <c r="K10" i="3"/>
  <c r="J10" i="3"/>
  <c r="I10" i="3"/>
  <c r="H10" i="3"/>
  <c r="F10" i="3"/>
  <c r="E10" i="3"/>
  <c r="D10" i="3"/>
  <c r="AF9" i="3"/>
  <c r="AD9" i="3"/>
  <c r="P9" i="3"/>
  <c r="O9" i="3"/>
  <c r="N9" i="3"/>
  <c r="M9" i="3"/>
  <c r="L9" i="3"/>
  <c r="K9" i="3"/>
  <c r="J9" i="3"/>
  <c r="I9" i="3"/>
  <c r="H9" i="3"/>
  <c r="F9" i="3"/>
  <c r="E9" i="3"/>
  <c r="D9" i="3"/>
  <c r="AF8" i="3"/>
  <c r="X8" i="3"/>
  <c r="P8" i="3"/>
  <c r="O8" i="3"/>
  <c r="N8" i="3"/>
  <c r="M8" i="3"/>
  <c r="L8" i="3"/>
  <c r="K8" i="3"/>
  <c r="J8" i="3"/>
  <c r="I8" i="3"/>
  <c r="H8" i="3"/>
  <c r="F8" i="3"/>
  <c r="E8" i="3"/>
  <c r="D8" i="3"/>
  <c r="AF7" i="3"/>
  <c r="X7" i="3"/>
  <c r="P7" i="3"/>
  <c r="O7" i="3"/>
  <c r="N7" i="3"/>
  <c r="M7" i="3"/>
  <c r="L7" i="3"/>
  <c r="K7" i="3"/>
  <c r="J7" i="3"/>
  <c r="I7" i="3"/>
  <c r="H7" i="3"/>
  <c r="G7" i="3"/>
  <c r="F7" i="3"/>
  <c r="D7" i="3"/>
  <c r="AF6" i="3"/>
  <c r="X6" i="3"/>
  <c r="P6" i="3"/>
  <c r="O6" i="3"/>
  <c r="N6" i="3"/>
  <c r="M6" i="3"/>
  <c r="L6" i="3"/>
  <c r="K6" i="3"/>
  <c r="J6" i="3"/>
  <c r="I6" i="3"/>
  <c r="H6" i="3"/>
  <c r="F6" i="3"/>
  <c r="E6" i="3"/>
  <c r="D6" i="3"/>
  <c r="AF5" i="3"/>
  <c r="X5" i="3"/>
  <c r="P5" i="3"/>
  <c r="O5" i="3"/>
  <c r="N5" i="3"/>
  <c r="M5" i="3"/>
  <c r="L5" i="3"/>
  <c r="K5" i="3"/>
  <c r="J5" i="3"/>
  <c r="I5" i="3"/>
  <c r="H5" i="3"/>
  <c r="G5" i="3"/>
  <c r="F5" i="3"/>
  <c r="D5" i="3"/>
  <c r="AF4" i="3"/>
  <c r="X4" i="3"/>
  <c r="P4" i="3"/>
  <c r="O4" i="3"/>
  <c r="N4" i="3"/>
  <c r="M4" i="3"/>
  <c r="L4" i="3"/>
  <c r="K4" i="3"/>
  <c r="J4" i="3"/>
  <c r="I4" i="3"/>
  <c r="H4" i="3"/>
  <c r="F4" i="3"/>
  <c r="E4" i="3"/>
  <c r="D4" i="3"/>
  <c r="W10" i="3" l="1"/>
  <c r="W4" i="3"/>
  <c r="V8" i="3"/>
  <c r="V10" i="3"/>
  <c r="V4" i="3"/>
  <c r="W9" i="3"/>
  <c r="V9" i="3"/>
  <c r="W8" i="3"/>
  <c r="W7" i="3"/>
  <c r="V7" i="3"/>
  <c r="W12" i="3"/>
  <c r="W6" i="3"/>
  <c r="V12" i="3"/>
  <c r="V6" i="3"/>
  <c r="W11" i="3"/>
  <c r="W5" i="3"/>
  <c r="V11" i="3"/>
  <c r="V5" i="3"/>
  <c r="AD7" i="3"/>
  <c r="AE12" i="3"/>
  <c r="AE6" i="3"/>
  <c r="AD12" i="3"/>
  <c r="AD6" i="3"/>
  <c r="AE5" i="3"/>
  <c r="AD5" i="3"/>
  <c r="AD10" i="3"/>
  <c r="AD4" i="3"/>
  <c r="AE4" i="3"/>
  <c r="AE8" i="3"/>
  <c r="AE10" i="3"/>
  <c r="AD8" i="3"/>
  <c r="AE7" i="3"/>
  <c r="AA8" i="3"/>
  <c r="Z8" i="3"/>
  <c r="AA7" i="3"/>
  <c r="Z7" i="3"/>
  <c r="AA12" i="3"/>
  <c r="Z12" i="3"/>
  <c r="AA11" i="3"/>
  <c r="Z6" i="3"/>
  <c r="Z11" i="3"/>
  <c r="AA5" i="3"/>
  <c r="Z5" i="3"/>
  <c r="AA10" i="3"/>
  <c r="AA4" i="3"/>
  <c r="AA6" i="3"/>
  <c r="Z10" i="3"/>
  <c r="AA9" i="3"/>
  <c r="Z4" i="3"/>
  <c r="Z9" i="3"/>
  <c r="U11" i="3"/>
  <c r="U5" i="3"/>
  <c r="T11" i="3"/>
  <c r="T5" i="3"/>
  <c r="U10" i="3"/>
  <c r="U4" i="3"/>
  <c r="T10" i="3"/>
  <c r="T4" i="3"/>
  <c r="U9" i="3"/>
  <c r="T9" i="3"/>
  <c r="U8" i="3"/>
  <c r="T8" i="3"/>
  <c r="U7" i="3"/>
  <c r="T7" i="3"/>
  <c r="U12" i="3"/>
  <c r="U6" i="3"/>
  <c r="T12" i="3"/>
  <c r="T6" i="3"/>
  <c r="AB8" i="3"/>
  <c r="AC7" i="3"/>
  <c r="AB7" i="3"/>
  <c r="AC12" i="3"/>
  <c r="AC6" i="3"/>
  <c r="AB12" i="3"/>
  <c r="AC11" i="3"/>
  <c r="AB6" i="3"/>
  <c r="AB11" i="3"/>
  <c r="AB5" i="3"/>
  <c r="AC10" i="3"/>
  <c r="AC4" i="3"/>
  <c r="AB10" i="3"/>
  <c r="AC9" i="3"/>
  <c r="AB4" i="3"/>
  <c r="AB9" i="3"/>
  <c r="AC5" i="3"/>
  <c r="AC8" i="3"/>
  <c r="Y9" i="3"/>
  <c r="X9" i="3"/>
  <c r="Y11" i="3"/>
  <c r="X11" i="3"/>
  <c r="S12" i="3"/>
  <c r="S6" i="3"/>
  <c r="R12" i="3"/>
  <c r="R6" i="3"/>
  <c r="S11" i="3"/>
  <c r="S5" i="3"/>
  <c r="R11" i="3"/>
  <c r="R5" i="3"/>
  <c r="R4" i="3"/>
  <c r="S10" i="3"/>
  <c r="S4" i="3"/>
  <c r="S9" i="3"/>
  <c r="R9" i="3"/>
  <c r="S8" i="3"/>
  <c r="R10" i="3"/>
  <c r="R8" i="3"/>
  <c r="S7" i="3"/>
  <c r="R7" i="3"/>
  <c r="AF21" i="2" l="1"/>
  <c r="AE21" i="2"/>
  <c r="AD21" i="2"/>
  <c r="AC21" i="2"/>
  <c r="AB21" i="2"/>
  <c r="AA21" i="2"/>
  <c r="Z21" i="2"/>
  <c r="X21" i="2"/>
  <c r="W21" i="2"/>
  <c r="V21" i="2"/>
  <c r="U21" i="2"/>
  <c r="T21" i="2"/>
  <c r="S21" i="2"/>
  <c r="R21" i="2"/>
  <c r="P21" i="2"/>
  <c r="O21" i="2"/>
  <c r="N21" i="2"/>
  <c r="M21" i="2"/>
  <c r="L21" i="2"/>
  <c r="K21" i="2"/>
  <c r="J21" i="2"/>
  <c r="I21" i="2"/>
  <c r="H21" i="2"/>
  <c r="G21" i="2"/>
  <c r="F21" i="2"/>
  <c r="D21" i="2"/>
  <c r="AF20" i="2"/>
  <c r="AE20" i="2"/>
  <c r="AD20" i="2"/>
  <c r="AC20" i="2"/>
  <c r="AB20" i="2"/>
  <c r="AA20" i="2"/>
  <c r="Z20" i="2"/>
  <c r="X20" i="2"/>
  <c r="W20" i="2"/>
  <c r="V20" i="2"/>
  <c r="U20" i="2"/>
  <c r="T20" i="2"/>
  <c r="S20" i="2"/>
  <c r="R20" i="2"/>
  <c r="P20" i="2"/>
  <c r="O20" i="2"/>
  <c r="N20" i="2"/>
  <c r="M20" i="2"/>
  <c r="L20" i="2"/>
  <c r="K20" i="2"/>
  <c r="J20" i="2"/>
  <c r="I20" i="2"/>
  <c r="H20" i="2"/>
  <c r="G20" i="2"/>
  <c r="F20" i="2"/>
  <c r="D20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P19" i="2"/>
  <c r="O19" i="2"/>
  <c r="N19" i="2"/>
  <c r="M19" i="2"/>
  <c r="L19" i="2"/>
  <c r="J19" i="2"/>
  <c r="I19" i="2"/>
  <c r="H19" i="2"/>
  <c r="G19" i="2"/>
  <c r="F19" i="2"/>
  <c r="E19" i="2"/>
  <c r="D19" i="2"/>
  <c r="AF18" i="2"/>
  <c r="AE18" i="2"/>
  <c r="AD18" i="2"/>
  <c r="AC18" i="2"/>
  <c r="AB18" i="2"/>
  <c r="AA18" i="2"/>
  <c r="Z18" i="2"/>
  <c r="X18" i="2"/>
  <c r="W18" i="2"/>
  <c r="V18" i="2"/>
  <c r="U18" i="2"/>
  <c r="T18" i="2"/>
  <c r="S18" i="2"/>
  <c r="R18" i="2"/>
  <c r="P18" i="2"/>
  <c r="O18" i="2"/>
  <c r="N18" i="2"/>
  <c r="M18" i="2"/>
  <c r="L18" i="2"/>
  <c r="K18" i="2"/>
  <c r="J18" i="2"/>
  <c r="I18" i="2"/>
  <c r="H18" i="2"/>
  <c r="F18" i="2"/>
  <c r="E18" i="2"/>
  <c r="D18" i="2"/>
  <c r="AF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P17" i="2"/>
  <c r="O17" i="2"/>
  <c r="N17" i="2"/>
  <c r="M17" i="2"/>
  <c r="L17" i="2"/>
  <c r="K17" i="2"/>
  <c r="J17" i="2"/>
  <c r="I17" i="2"/>
  <c r="H17" i="2"/>
  <c r="G17" i="2"/>
  <c r="F17" i="2"/>
  <c r="D17" i="2"/>
  <c r="AF16" i="2"/>
  <c r="AE16" i="2"/>
  <c r="AD16" i="2"/>
  <c r="AC16" i="2"/>
  <c r="AB16" i="2"/>
  <c r="AA16" i="2"/>
  <c r="Z16" i="2"/>
  <c r="X16" i="2"/>
  <c r="W16" i="2"/>
  <c r="V16" i="2"/>
  <c r="U16" i="2"/>
  <c r="T16" i="2"/>
  <c r="S16" i="2"/>
  <c r="R16" i="2"/>
  <c r="P16" i="2"/>
  <c r="O16" i="2"/>
  <c r="N16" i="2"/>
  <c r="M16" i="2"/>
  <c r="L16" i="2"/>
  <c r="J16" i="2"/>
  <c r="I16" i="2"/>
  <c r="H16" i="2"/>
  <c r="G16" i="2"/>
  <c r="F16" i="2"/>
  <c r="E16" i="2"/>
  <c r="D16" i="2"/>
  <c r="AF15" i="2"/>
  <c r="AE15" i="2"/>
  <c r="AD15" i="2"/>
  <c r="AC15" i="2"/>
  <c r="AB15" i="2"/>
  <c r="AA15" i="2"/>
  <c r="Z15" i="2"/>
  <c r="X15" i="2"/>
  <c r="W15" i="2"/>
  <c r="V15" i="2"/>
  <c r="U15" i="2"/>
  <c r="T15" i="2"/>
  <c r="S15" i="2"/>
  <c r="R15" i="2"/>
  <c r="P15" i="2"/>
  <c r="O15" i="2"/>
  <c r="N15" i="2"/>
  <c r="M15" i="2"/>
  <c r="L15" i="2"/>
  <c r="J15" i="2"/>
  <c r="I15" i="2"/>
  <c r="H15" i="2"/>
  <c r="G15" i="2"/>
  <c r="F15" i="2"/>
  <c r="E15" i="2"/>
  <c r="D15" i="2"/>
  <c r="AF14" i="2"/>
  <c r="AE14" i="2"/>
  <c r="AD14" i="2"/>
  <c r="AC14" i="2"/>
  <c r="AB14" i="2"/>
  <c r="AA14" i="2"/>
  <c r="Z14" i="2"/>
  <c r="X14" i="2"/>
  <c r="W14" i="2"/>
  <c r="V14" i="2"/>
  <c r="U14" i="2"/>
  <c r="T14" i="2"/>
  <c r="S14" i="2"/>
  <c r="R14" i="2"/>
  <c r="P14" i="2"/>
  <c r="O14" i="2"/>
  <c r="N14" i="2"/>
  <c r="M14" i="2"/>
  <c r="L14" i="2"/>
  <c r="K14" i="2"/>
  <c r="J14" i="2"/>
  <c r="I14" i="2"/>
  <c r="H14" i="2"/>
  <c r="F14" i="2"/>
  <c r="E14" i="2"/>
  <c r="D14" i="2"/>
  <c r="AF13" i="2"/>
  <c r="AE13" i="2"/>
  <c r="AD13" i="2"/>
  <c r="AC13" i="2"/>
  <c r="AB13" i="2"/>
  <c r="AA13" i="2"/>
  <c r="Z13" i="2"/>
  <c r="X13" i="2"/>
  <c r="W13" i="2"/>
  <c r="V13" i="2"/>
  <c r="U13" i="2"/>
  <c r="T13" i="2"/>
  <c r="S13" i="2"/>
  <c r="R13" i="2"/>
  <c r="P13" i="2"/>
  <c r="O13" i="2"/>
  <c r="N13" i="2"/>
  <c r="M13" i="2"/>
  <c r="L13" i="2"/>
  <c r="K13" i="2"/>
  <c r="J13" i="2"/>
  <c r="I13" i="2"/>
  <c r="H13" i="2"/>
  <c r="F13" i="2"/>
  <c r="E13" i="2"/>
  <c r="D13" i="2"/>
  <c r="AF12" i="2"/>
  <c r="AE12" i="2"/>
  <c r="AD12" i="2"/>
  <c r="AC12" i="2"/>
  <c r="AB12" i="2"/>
  <c r="AA12" i="2"/>
  <c r="Z12" i="2"/>
  <c r="X12" i="2"/>
  <c r="W12" i="2"/>
  <c r="V12" i="2"/>
  <c r="U12" i="2"/>
  <c r="T12" i="2"/>
  <c r="S12" i="2"/>
  <c r="R12" i="2"/>
  <c r="P12" i="2"/>
  <c r="O12" i="2"/>
  <c r="N12" i="2"/>
  <c r="M12" i="2"/>
  <c r="L12" i="2"/>
  <c r="K12" i="2"/>
  <c r="J12" i="2"/>
  <c r="I12" i="2"/>
  <c r="H12" i="2"/>
  <c r="F12" i="2"/>
  <c r="E12" i="2"/>
  <c r="D12" i="2"/>
  <c r="AF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P11" i="2"/>
  <c r="O11" i="2"/>
  <c r="N11" i="2"/>
  <c r="M11" i="2"/>
  <c r="L11" i="2"/>
  <c r="K11" i="2"/>
  <c r="J11" i="2"/>
  <c r="I11" i="2"/>
  <c r="H11" i="2"/>
  <c r="G11" i="2"/>
  <c r="F11" i="2"/>
  <c r="D11" i="2"/>
  <c r="AF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P10" i="2"/>
  <c r="O10" i="2"/>
  <c r="N10" i="2"/>
  <c r="M10" i="2"/>
  <c r="L10" i="2"/>
  <c r="K10" i="2"/>
  <c r="J10" i="2"/>
  <c r="I10" i="2"/>
  <c r="H10" i="2"/>
  <c r="G10" i="2"/>
  <c r="F10" i="2"/>
  <c r="D10" i="2"/>
  <c r="AF6" i="2" l="1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M16" i="1"/>
  <c r="L16" i="1"/>
  <c r="K16" i="1"/>
  <c r="J16" i="1"/>
  <c r="H16" i="1"/>
  <c r="F16" i="1"/>
  <c r="D16" i="1"/>
  <c r="N15" i="1"/>
  <c r="L15" i="1"/>
  <c r="K15" i="1"/>
  <c r="J15" i="1"/>
  <c r="H15" i="1"/>
  <c r="G15" i="1"/>
  <c r="F15" i="1"/>
  <c r="E15" i="1"/>
  <c r="N14" i="1"/>
  <c r="L14" i="1"/>
  <c r="K14" i="1"/>
  <c r="J14" i="1"/>
  <c r="H14" i="1"/>
  <c r="F14" i="1"/>
  <c r="D14" i="1"/>
  <c r="N13" i="1"/>
  <c r="L13" i="1"/>
  <c r="K13" i="1"/>
  <c r="J13" i="1"/>
  <c r="H13" i="1"/>
  <c r="G13" i="1"/>
  <c r="F13" i="1"/>
  <c r="D13" i="1"/>
  <c r="N12" i="1"/>
  <c r="L12" i="1"/>
  <c r="K12" i="1"/>
  <c r="J12" i="1"/>
  <c r="H12" i="1"/>
  <c r="G12" i="1"/>
  <c r="F12" i="1"/>
  <c r="D12" i="1"/>
  <c r="N11" i="1"/>
  <c r="L11" i="1"/>
  <c r="K11" i="1"/>
  <c r="J11" i="1"/>
  <c r="H11" i="1"/>
  <c r="F11" i="1"/>
  <c r="E11" i="1"/>
  <c r="D11" i="1"/>
  <c r="N10" i="1"/>
  <c r="L10" i="1"/>
  <c r="K10" i="1"/>
  <c r="J10" i="1"/>
  <c r="H10" i="1"/>
  <c r="G10" i="1"/>
  <c r="F10" i="1"/>
  <c r="D10" i="1"/>
  <c r="P5" i="1"/>
  <c r="O5" i="1"/>
  <c r="N5" i="1"/>
  <c r="M5" i="1"/>
  <c r="L5" i="1"/>
  <c r="K5" i="1"/>
  <c r="J5" i="1"/>
  <c r="I5" i="1"/>
  <c r="H5" i="1"/>
  <c r="G5" i="1"/>
  <c r="F5" i="1"/>
  <c r="E5" i="1"/>
  <c r="D5" i="1"/>
  <c r="P4" i="1"/>
  <c r="O4" i="1"/>
  <c r="N4" i="1"/>
  <c r="M4" i="1"/>
  <c r="L4" i="1"/>
  <c r="K4" i="1"/>
  <c r="J4" i="1"/>
  <c r="I4" i="1"/>
  <c r="H4" i="1"/>
  <c r="G4" i="1"/>
  <c r="F4" i="1"/>
  <c r="E4" i="1"/>
  <c r="D4" i="1"/>
  <c r="P9" i="5"/>
</calcChain>
</file>

<file path=xl/sharedStrings.xml><?xml version="1.0" encoding="utf-8"?>
<sst xmlns="http://schemas.openxmlformats.org/spreadsheetml/2006/main" count="510" uniqueCount="105">
  <si>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</si>
  <si>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</si>
  <si>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</si>
  <si>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</si>
  <si>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</si>
  <si>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</si>
  <si>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</si>
  <si>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</si>
  <si>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TOPLAM</t>
  </si>
  <si>
    <t>DERECE</t>
  </si>
  <si>
    <t>PUAN</t>
  </si>
  <si>
    <t/>
  </si>
  <si>
    <t>11 YAŞ KIZLAR (2011)</t>
  </si>
  <si>
    <t>11 YAŞ ERKEKLER (2011)</t>
  </si>
  <si>
    <t>12 YAŞ KIZLAR (2010)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</si>
  <si>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</si>
  <si>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</si>
  <si>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</si>
  <si>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</si>
  <si>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</si>
  <si>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</si>
  <si>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</si>
  <si>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13 YAŞ KIZLAR (2009)</t>
  </si>
  <si>
    <t>13 YAŞ ERKEKLER (2009)</t>
  </si>
  <si>
    <t>14 YAŞ ERKEKLER (2008)</t>
  </si>
  <si>
    <t>10 YAŞ KIZLAR (2012)</t>
  </si>
  <si>
    <t>14 YAŞ KIZLAR (2008)</t>
  </si>
  <si>
    <t>3000 METRE</t>
  </si>
  <si>
    <t>80 METRE ENGEL</t>
  </si>
  <si>
    <t>ÜÇADIM ATLAMA</t>
  </si>
  <si>
    <t>SIRIKLA ATLAMA</t>
  </si>
  <si>
    <t>F.TOPU</t>
  </si>
  <si>
    <t>10 YAŞ ERKEKLER (2012)</t>
  </si>
  <si>
    <t>FIRLATMA</t>
  </si>
  <si>
    <t>GÜLLE</t>
  </si>
  <si>
    <t>100 METRE</t>
  </si>
  <si>
    <t>100 METRE ENGEL</t>
  </si>
  <si>
    <t>DİSK</t>
  </si>
  <si>
    <t>DNS</t>
  </si>
  <si>
    <t>MUHAMMED ÖMÜR GÖNÜL</t>
  </si>
  <si>
    <t>VAN</t>
  </si>
  <si>
    <t>ZEYNEP DUŞKUN</t>
  </si>
  <si>
    <t>ZUHAL ŞİPAL</t>
  </si>
  <si>
    <t>BAHTİYAR KAYA</t>
  </si>
  <si>
    <t>ZEKERİYA TAŞKULAK</t>
  </si>
  <si>
    <t>MUHAMMED ENES ÖZALAN</t>
  </si>
  <si>
    <t>BAGER GÜNEŞ</t>
  </si>
  <si>
    <t>MİRAN TAVAN</t>
  </si>
  <si>
    <t>ŞERZAN BENEK</t>
  </si>
  <si>
    <t xml:space="preserve"> </t>
  </si>
  <si>
    <t>İSA AYDOĞAN</t>
  </si>
  <si>
    <t>AYTEN YOBAŞ</t>
  </si>
  <si>
    <t>NURBANUR AGIŞ</t>
  </si>
  <si>
    <t>YAĞMUR DUŞKAN</t>
  </si>
  <si>
    <t>İSA TUĞAY</t>
  </si>
  <si>
    <t>BAGER EDİŞ</t>
  </si>
  <si>
    <t>RAHMİ ŞAHİN</t>
  </si>
  <si>
    <t>SAMİ YORULMAZ</t>
  </si>
  <si>
    <t>MUHAMMED EFE KAYA</t>
  </si>
  <si>
    <t>EMRE BİLİCİ</t>
  </si>
  <si>
    <t>ALTAY HAMARAT</t>
  </si>
  <si>
    <t>BARAN DURAK</t>
  </si>
  <si>
    <t>EMİR BİLİCİ</t>
  </si>
  <si>
    <t>MUSTAFA ÇETİN</t>
  </si>
  <si>
    <t>FERHAT ŞEYLAN</t>
  </si>
  <si>
    <t>ROJDA SÜER</t>
  </si>
  <si>
    <t>ZEHRA İREM ALICI</t>
  </si>
  <si>
    <t>DİLAN YILDIZ</t>
  </si>
  <si>
    <t>SEMANUR DURMAZ</t>
  </si>
  <si>
    <t>DİCLE BABAT</t>
  </si>
  <si>
    <t>HEVİDAR AKTI</t>
  </si>
  <si>
    <t>NURAN ALKAN</t>
  </si>
  <si>
    <t>YAĞMUR GÜDÜRÜ</t>
  </si>
  <si>
    <t>ECRİN ÇELEBİ</t>
  </si>
  <si>
    <t>MIRAZ ALİ KOÇ</t>
  </si>
  <si>
    <t>AYETULLAH GÜNGÖR</t>
  </si>
  <si>
    <t>ABDULSAMET DUMAN</t>
  </si>
  <si>
    <t>EFECAN ÖNER</t>
  </si>
  <si>
    <t>ADEM SAYIR</t>
  </si>
  <si>
    <t>BAHTİYAR KARABALIK</t>
  </si>
  <si>
    <t>MUHAMMED DEMİR</t>
  </si>
  <si>
    <t>ALİ EMRE KOL</t>
  </si>
  <si>
    <t>ÜNAL KUZAY</t>
  </si>
  <si>
    <t>BARAN CAN DEMEZ</t>
  </si>
  <si>
    <t>DEVRİM ASLAN BİNGÖL</t>
  </si>
  <si>
    <t>ALİ YAĞIZ ŞENLİ</t>
  </si>
  <si>
    <t>MEHMET ALİ COSAN</t>
  </si>
  <si>
    <t>KADRİ BEYAZ</t>
  </si>
  <si>
    <t>HÜSEYİN MİRAÇ GÜREL</t>
  </si>
  <si>
    <t>HAVZA YABALAK</t>
  </si>
  <si>
    <t>AHMET KAYA</t>
  </si>
  <si>
    <t>MUHAMMED TAHA TONUC</t>
  </si>
  <si>
    <t>ADEM ŞEYLAN</t>
  </si>
  <si>
    <t>ECENUR TAŞAR</t>
  </si>
  <si>
    <t>ŞİLAN YAĞIZ</t>
  </si>
  <si>
    <t>VİYAN ADAR</t>
  </si>
  <si>
    <t>SAHRA ÇOBAN</t>
  </si>
  <si>
    <t>TEKİN ÜNVER</t>
  </si>
  <si>
    <t>MUHAMMED ERDEMİR</t>
  </si>
  <si>
    <t>MUSA SARIER</t>
  </si>
  <si>
    <t>BERAT KARATAŞ</t>
  </si>
  <si>
    <t>HİMMET GÜMÜŞ</t>
  </si>
  <si>
    <t>ROJHAT BABAT</t>
  </si>
  <si>
    <t>ARGEŞ GÜVEN</t>
  </si>
  <si>
    <t>UMUTCAN TURAN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</si>
</sst>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u/>
      <sz val="8.5"/>
      <color theme="10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2" fillId="0" borderId="0"/>
    <xf numFmtId="0" fontId="1" fillId="0" borderId="0"/>
    <xf numFmtId="0" fontId="10" fillId="0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24" borderId="14" applyNumberFormat="0" applyAlignment="0" applyProtection="0"/>
    <xf numFmtId="0" fontId="22" fillId="15" borderId="15" applyNumberFormat="0" applyAlignment="0" applyProtection="0"/>
    <xf numFmtId="0" fontId="23" fillId="24" borderId="15" applyNumberFormat="0" applyAlignment="0" applyProtection="0"/>
    <xf numFmtId="0" fontId="24" fillId="25" borderId="16" applyNumberFormat="0" applyAlignment="0" applyProtection="0"/>
    <xf numFmtId="0" fontId="25" fillId="12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11" fillId="26" borderId="17" applyNumberFormat="0" applyFont="0" applyAlignment="0" applyProtection="0"/>
    <xf numFmtId="0" fontId="27" fillId="27" borderId="0" applyNumberFormat="0" applyBorder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31" borderId="0" applyNumberFormat="0" applyBorder="0" applyAlignment="0" applyProtection="0"/>
  </cellStyleXfs>
  <cellXfs count="41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6" fontId="7" fillId="8" borderId="4" xfId="0" applyNumberFormat="1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164" fontId="9" fillId="8" borderId="4" xfId="0" applyNumberFormat="1" applyFont="1" applyFill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/>
    </xf>
    <xf numFmtId="165" fontId="7" fillId="8" borderId="4" xfId="3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6" fillId="6" borderId="4" xfId="3" applyFont="1" applyFill="1" applyBorder="1" applyAlignment="1">
      <alignment horizontal="center" vertical="center"/>
    </xf>
    <xf numFmtId="0" fontId="6" fillId="7" borderId="4" xfId="3" applyFont="1" applyFill="1" applyBorder="1" applyAlignment="1">
      <alignment horizontal="center" vertical="center"/>
    </xf>
    <xf numFmtId="0" fontId="8" fillId="9" borderId="4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left" vertical="center"/>
    </xf>
    <xf numFmtId="0" fontId="5" fillId="0" borderId="2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166" fontId="7" fillId="8" borderId="4" xfId="3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2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5" fillId="5" borderId="7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</cellXfs>
  <cellStyles count="48">
    <cellStyle name="%20 - Vurgu1 2" xfId="4" xr:uid="{69064312-381B-40B4-B40A-9973962FBF52}"/>
    <cellStyle name="%20 - Vurgu2 2" xfId="5" xr:uid="{564986DB-D799-4647-ACE4-2B0E2C834CF2}"/>
    <cellStyle name="%20 - Vurgu3 2" xfId="6" xr:uid="{44491CC1-6236-4E4E-A7A8-203E88E96859}"/>
    <cellStyle name="%20 - Vurgu4 2" xfId="7" xr:uid="{31FAD4E0-2FB1-4C35-9523-216D61F32420}"/>
    <cellStyle name="%20 - Vurgu5 2" xfId="8" xr:uid="{2B22A165-1557-4EF5-8069-DEFEE79677F1}"/>
    <cellStyle name="%20 - Vurgu6 2" xfId="9" xr:uid="{1E78B535-839C-4AD7-B1F9-20AF623C0786}"/>
    <cellStyle name="%40 - Vurgu1 2" xfId="10" xr:uid="{947778B7-CCAD-4C97-8A58-4CA2131EEFFB}"/>
    <cellStyle name="%40 - Vurgu2 2" xfId="11" xr:uid="{399E16DA-4861-4D2F-ABF2-5B2D5C344921}"/>
    <cellStyle name="%40 - Vurgu3 2" xfId="12" xr:uid="{5A328BCD-76DD-44D7-A81E-25379EDB9703}"/>
    <cellStyle name="%40 - Vurgu4 2" xfId="13" xr:uid="{54F582B1-747F-4467-9775-11AB70BDD59E}"/>
    <cellStyle name="%40 - Vurgu5 2" xfId="14" xr:uid="{02A21D49-B4A5-42B3-BDC1-B4FD29B6354E}"/>
    <cellStyle name="%40 - Vurgu6 2" xfId="15" xr:uid="{0DB4C698-38AE-4249-B0D8-E93E293EBCE8}"/>
    <cellStyle name="%60 - Vurgu1 2" xfId="16" xr:uid="{82CEC158-9EA4-46A4-9311-E6646353993D}"/>
    <cellStyle name="%60 - Vurgu2 2" xfId="17" xr:uid="{3DC83C0D-9BE4-45B0-978B-860AE8053DBB}"/>
    <cellStyle name="%60 - Vurgu3 2" xfId="18" xr:uid="{CF00ABDA-6B68-4E0A-8B7D-61CFABA803A2}"/>
    <cellStyle name="%60 - Vurgu4 2" xfId="19" xr:uid="{C1E04F1A-461C-460D-A358-FA04DC0A017D}"/>
    <cellStyle name="%60 - Vurgu5 2" xfId="20" xr:uid="{19903F23-E93C-4602-B60E-F69D0F1C0BB0}"/>
    <cellStyle name="%60 - Vurgu6 2" xfId="21" xr:uid="{BC45CA53-06D7-4E10-8D68-924802EC6955}"/>
    <cellStyle name="Açıklama Metni 2" xfId="22" xr:uid="{0429D679-0045-4461-A21B-D27B857A2108}"/>
    <cellStyle name="Ana Başlık 2" xfId="23" xr:uid="{122DABBD-EF36-4DBD-9FF6-5A2801A6A2E4}"/>
    <cellStyle name="Bağlı Hücre 2" xfId="24" xr:uid="{E0B6F98A-CB64-41E5-B5B6-22CB7F88EBB1}"/>
    <cellStyle name="Başlık 1 2" xfId="25" xr:uid="{4E13DEE9-8FBC-4BA7-892B-6F333E28BBA1}"/>
    <cellStyle name="Başlık 2 2" xfId="26" xr:uid="{64CE3851-8418-4EB8-9054-DA9ABD484BC5}"/>
    <cellStyle name="Başlık 3 2" xfId="27" xr:uid="{5CA1AE70-723D-43C0-9667-D2034C5CF22F}"/>
    <cellStyle name="Başlık 4 2" xfId="28" xr:uid="{7FFC39AF-D9C2-4CDD-893F-88FD25486746}"/>
    <cellStyle name="Çıkış 2" xfId="29" xr:uid="{14B862AD-6EA7-4150-9E4F-801E88FFCE76}"/>
    <cellStyle name="Giriş 2" xfId="30" xr:uid="{1CE96FD0-BBCA-4C9B-9495-8830A325B490}"/>
    <cellStyle name="Hesaplama 2" xfId="31" xr:uid="{E071624A-EFB5-484C-9877-1CF9995DC546}"/>
    <cellStyle name="İşaretli Hücre 2" xfId="32" xr:uid="{B1D111C9-8D8D-467A-899D-7A06EB6595AB}"/>
    <cellStyle name="İyi 2" xfId="33" xr:uid="{52F34063-6A7E-4D44-90F1-0578890E357E}"/>
    <cellStyle name="Köprü 2" xfId="34" xr:uid="{BFA562F2-D63A-499B-AC99-D9EB051BC268}"/>
    <cellStyle name="Köprü 3" xfId="35" xr:uid="{09E101D4-C10C-484D-82F1-E422089FB1FB}"/>
    <cellStyle name="Köprü 4" xfId="36" xr:uid="{B2C1ACAD-A10A-42D3-96D6-D87DFE643AA9}"/>
    <cellStyle name="Kötü 2" xfId="37" xr:uid="{EE82A4ED-C533-4207-9639-1DCE48A90B50}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002368A-88C8-432C-AD54-D1922ACFF043}"/>
    <cellStyle name="Not 2" xfId="38" xr:uid="{EE0E5B18-55CF-477D-A40B-D607C969EFE8}"/>
    <cellStyle name="Nötr 2" xfId="39" xr:uid="{CE56690B-D7ED-4CF4-A5D9-BA4CFE772EF2}"/>
    <cellStyle name="Toplam 2" xfId="40" xr:uid="{EF692B88-89E0-4B06-8977-13EBF2E4EB32}"/>
    <cellStyle name="Uyarı Metni 2" xfId="41" xr:uid="{D6936F8A-4942-4366-A21C-2BCBAC9C06FE}"/>
    <cellStyle name="Vurgu1 2" xfId="42" xr:uid="{2D59B98E-6BE3-4CF0-8601-FF9D0C897EAD}"/>
    <cellStyle name="Vurgu2 2" xfId="43" xr:uid="{31E8B2CC-DCFE-4D7D-BF8C-D0E907DDB532}"/>
    <cellStyle name="Vurgu3 2" xfId="44" xr:uid="{B18F9992-8D05-4701-B3C3-020CCEDF3BB2}"/>
    <cellStyle name="Vurgu4 2" xfId="45" xr:uid="{8ADC2676-32A9-467F-88AE-51A2E8DAD03B}"/>
    <cellStyle name="Vurgu5 2" xfId="46" xr:uid="{5320CAE8-A703-46B8-842A-9B43C126C037}"/>
    <cellStyle name="Vurgu6 2" xfId="47" xr:uid="{B8EA9D9A-4642-4C16-B734-B99F2577C641}"/>
  </cellStyles>
  <dxfs count="6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4</xdr:col>
      <xdr:colOff>2381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5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5</xdr:row>
      <xdr:rowOff>142875</xdr:rowOff>
    </xdr:from>
    <xdr:ext cx="2381" cy="640556"/>
    <xdr:pic>
      <xdr:nvPicPr>
        <xdr:cNvPr id="4" name="Resim 3">
          <a:extLst>
            <a:ext uri="{FF2B5EF4-FFF2-40B4-BE49-F238E27FC236}">
              <a16:creationId xmlns:a16="http://schemas.microsoft.com/office/drawing/2014/main" id="{E80A290F-899E-4312-807F-CE6D13E7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42875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608434</xdr:colOff>
      <xdr:row>2</xdr:row>
      <xdr:rowOff>415017</xdr:rowOff>
    </xdr:from>
    <xdr:ext cx="2381" cy="335951"/>
    <xdr:pic>
      <xdr:nvPicPr>
        <xdr:cNvPr id="5" name="Resim 4">
          <a:extLst>
            <a:ext uri="{FF2B5EF4-FFF2-40B4-BE49-F238E27FC236}">
              <a16:creationId xmlns:a16="http://schemas.microsoft.com/office/drawing/2014/main" id="{7DFF3AD7-AE4C-44F5-89E0-9D0089E0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059" y="2253342"/>
          <a:ext cx="2381" cy="33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608434</xdr:colOff>
      <xdr:row>4</xdr:row>
      <xdr:rowOff>415017</xdr:rowOff>
    </xdr:from>
    <xdr:to>
      <xdr:col>8</xdr:col>
      <xdr:colOff>1215</xdr:colOff>
      <xdr:row>5</xdr:row>
      <xdr:rowOff>331868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B17F00C3-E28B-4F8F-87D4-80A865ACA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059" y="3129642"/>
          <a:ext cx="2381" cy="33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535781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666750</xdr:colOff>
      <xdr:row>6</xdr:row>
      <xdr:rowOff>0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0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0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0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0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0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1%20YA&#350;%20KIZ(201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Ya&#351;%20(2011)%20erkekle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2%20YA&#350;%20KIZ%20(2010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Ya&#351;%20(2010)%20erkekle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3%20YA&#350;%20(2009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Ya&#351;%20(2009)%20erkekler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4%20YA&#350;%20KIZ%20(2008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4%20Ya&#351;%20(2008)%20erkekl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FIRLATMA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MELİKE EKİN</v>
          </cell>
          <cell r="E8" t="str">
            <v>DİYABAKIR</v>
          </cell>
          <cell r="F8">
            <v>920</v>
          </cell>
          <cell r="G8">
            <v>76</v>
          </cell>
        </row>
        <row r="9">
          <cell r="D9" t="str">
            <v>YAĞMUR ALACA</v>
          </cell>
          <cell r="E9" t="str">
            <v>BİNGÖL</v>
          </cell>
          <cell r="F9">
            <v>925</v>
          </cell>
          <cell r="G9">
            <v>75</v>
          </cell>
        </row>
        <row r="10">
          <cell r="D10" t="str">
            <v>NİSANUR ERİNGİN</v>
          </cell>
          <cell r="E10" t="str">
            <v>DİYABAKIR</v>
          </cell>
          <cell r="F10">
            <v>967</v>
          </cell>
          <cell r="G10">
            <v>66</v>
          </cell>
        </row>
        <row r="11">
          <cell r="D11" t="str">
            <v>BENGİSU TOKGÖZ</v>
          </cell>
          <cell r="E11" t="str">
            <v>BİNGÖL</v>
          </cell>
          <cell r="F11">
            <v>993</v>
          </cell>
          <cell r="G11">
            <v>61</v>
          </cell>
        </row>
        <row r="12">
          <cell r="D12" t="str">
            <v>NİSA UÇAR</v>
          </cell>
          <cell r="E12" t="str">
            <v>BİNGÖL</v>
          </cell>
          <cell r="F12">
            <v>998</v>
          </cell>
          <cell r="G12">
            <v>60</v>
          </cell>
        </row>
        <row r="13">
          <cell r="D13" t="str">
            <v>SANEM APUHAN</v>
          </cell>
          <cell r="E13" t="str">
            <v>BİNGÖL</v>
          </cell>
          <cell r="F13">
            <v>1021</v>
          </cell>
          <cell r="G13">
            <v>55</v>
          </cell>
        </row>
        <row r="14">
          <cell r="D14" t="str">
            <v>HAYRUNNİSA YALDIZ</v>
          </cell>
          <cell r="E14" t="str">
            <v>BİNGÖL</v>
          </cell>
          <cell r="F14">
            <v>1033</v>
          </cell>
          <cell r="G14">
            <v>53</v>
          </cell>
        </row>
        <row r="15">
          <cell r="D15" t="str">
            <v>ENFAL ÇALIM</v>
          </cell>
          <cell r="E15" t="str">
            <v>DİYABAKIR</v>
          </cell>
          <cell r="F15">
            <v>1060</v>
          </cell>
          <cell r="G15">
            <v>48</v>
          </cell>
        </row>
        <row r="16">
          <cell r="D16" t="str">
            <v>SÜMEYYE GÖÇÜNCÜ</v>
          </cell>
          <cell r="E16" t="str">
            <v>BİNGÖL</v>
          </cell>
          <cell r="F16">
            <v>1066</v>
          </cell>
          <cell r="G16">
            <v>46</v>
          </cell>
        </row>
        <row r="17">
          <cell r="D17" t="str">
            <v>NİSANUR ÇETİN</v>
          </cell>
          <cell r="E17" t="str">
            <v>ŞIRNAK</v>
          </cell>
          <cell r="F17">
            <v>1086</v>
          </cell>
          <cell r="G17">
            <v>42</v>
          </cell>
        </row>
        <row r="18">
          <cell r="D18" t="str">
            <v>MELİHA KIZILBOĞA</v>
          </cell>
          <cell r="E18" t="str">
            <v>BİNGÖL</v>
          </cell>
          <cell r="F18">
            <v>1104</v>
          </cell>
          <cell r="G18">
            <v>39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ZEYNEP DUŞKUN</v>
          </cell>
          <cell r="E8" t="str">
            <v>VAN</v>
          </cell>
          <cell r="F8">
            <v>1278</v>
          </cell>
          <cell r="G8">
            <v>52</v>
          </cell>
        </row>
        <row r="9">
          <cell r="D9" t="str">
            <v>ZUHAL ŞİPAL</v>
          </cell>
          <cell r="E9" t="str">
            <v>VAN</v>
          </cell>
          <cell r="F9">
            <v>1304</v>
          </cell>
          <cell r="G9">
            <v>47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/>
      <sheetData sheetId="9"/>
      <sheetData sheetId="10"/>
      <sheetData sheetId="11" refreshError="1"/>
      <sheetData sheetId="12" refreshError="1"/>
      <sheetData sheetId="13"/>
      <sheetData sheetId="14">
        <row r="8">
          <cell r="E8" t="str">
            <v>NİSANUR ERİNGİN</v>
          </cell>
          <cell r="F8" t="str">
            <v>DİYABAKIR</v>
          </cell>
          <cell r="V8" t="str">
            <v>O</v>
          </cell>
          <cell r="Y8" t="str">
            <v>O</v>
          </cell>
          <cell r="AB8" t="str">
            <v>O</v>
          </cell>
          <cell r="AE8" t="str">
            <v>O</v>
          </cell>
          <cell r="AH8" t="str">
            <v>O</v>
          </cell>
          <cell r="AK8" t="str">
            <v>O</v>
          </cell>
          <cell r="AN8" t="str">
            <v>O</v>
          </cell>
          <cell r="AQ8" t="str">
            <v>X</v>
          </cell>
          <cell r="AR8" t="str">
            <v>X</v>
          </cell>
          <cell r="AS8" t="str">
            <v>X</v>
          </cell>
          <cell r="BR8">
            <v>122</v>
          </cell>
          <cell r="BS8">
            <v>47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/>
      <sheetData sheetId="16">
        <row r="8">
          <cell r="E8" t="str">
            <v>MELİKE EKİN</v>
          </cell>
          <cell r="F8" t="str">
            <v>DİYABAKIR</v>
          </cell>
          <cell r="G8" t="str">
            <v>X</v>
          </cell>
          <cell r="H8">
            <v>367</v>
          </cell>
          <cell r="I8">
            <v>376</v>
          </cell>
          <cell r="J8">
            <v>376</v>
          </cell>
          <cell r="K8">
            <v>47</v>
          </cell>
        </row>
        <row r="9">
          <cell r="E9" t="str">
            <v>ZUHAL ŞİPAL</v>
          </cell>
          <cell r="F9" t="str">
            <v>VAN</v>
          </cell>
          <cell r="G9">
            <v>310</v>
          </cell>
          <cell r="H9">
            <v>310</v>
          </cell>
          <cell r="I9">
            <v>338</v>
          </cell>
          <cell r="J9">
            <v>338</v>
          </cell>
          <cell r="K9">
            <v>34</v>
          </cell>
        </row>
        <row r="10">
          <cell r="E10" t="str">
            <v>SÜMEYYE GÖÇÜNCÜ</v>
          </cell>
          <cell r="F10" t="str">
            <v>BİNGÖL</v>
          </cell>
          <cell r="G10">
            <v>303</v>
          </cell>
          <cell r="H10">
            <v>279</v>
          </cell>
          <cell r="I10">
            <v>325</v>
          </cell>
          <cell r="J10">
            <v>325</v>
          </cell>
          <cell r="K10">
            <v>30</v>
          </cell>
        </row>
        <row r="11">
          <cell r="E11" t="str">
            <v>YAĞMUR ALACA</v>
          </cell>
          <cell r="F11" t="str">
            <v>BİNGÖL</v>
          </cell>
          <cell r="G11" t="str">
            <v>X</v>
          </cell>
          <cell r="H11">
            <v>282</v>
          </cell>
          <cell r="I11">
            <v>318</v>
          </cell>
          <cell r="J11">
            <v>318</v>
          </cell>
          <cell r="K11">
            <v>28</v>
          </cell>
        </row>
        <row r="12">
          <cell r="E12" t="str">
            <v>ZEYNEP DUŞKUN</v>
          </cell>
          <cell r="F12" t="str">
            <v>VAN</v>
          </cell>
          <cell r="G12">
            <v>260</v>
          </cell>
          <cell r="H12">
            <v>315</v>
          </cell>
          <cell r="I12">
            <v>320</v>
          </cell>
          <cell r="J12">
            <v>320</v>
          </cell>
          <cell r="K12">
            <v>28</v>
          </cell>
        </row>
        <row r="13">
          <cell r="E13" t="str">
            <v>NİSA UÇAR</v>
          </cell>
          <cell r="F13" t="str">
            <v>BİNGÖL</v>
          </cell>
          <cell r="G13">
            <v>309</v>
          </cell>
          <cell r="H13">
            <v>307</v>
          </cell>
          <cell r="I13">
            <v>317</v>
          </cell>
          <cell r="J13">
            <v>317</v>
          </cell>
          <cell r="K13">
            <v>27</v>
          </cell>
        </row>
        <row r="14">
          <cell r="E14" t="str">
            <v>BENGİSU TOKGÖZ</v>
          </cell>
          <cell r="F14" t="str">
            <v>BİNGÖL</v>
          </cell>
          <cell r="G14">
            <v>313</v>
          </cell>
          <cell r="H14" t="str">
            <v>X</v>
          </cell>
          <cell r="I14">
            <v>312</v>
          </cell>
          <cell r="J14">
            <v>313</v>
          </cell>
          <cell r="K14">
            <v>26</v>
          </cell>
        </row>
        <row r="15">
          <cell r="E15" t="str">
            <v>SANEM APUHAN</v>
          </cell>
          <cell r="F15" t="str">
            <v>BİNGÖL</v>
          </cell>
          <cell r="G15">
            <v>273</v>
          </cell>
          <cell r="H15">
            <v>309</v>
          </cell>
          <cell r="I15">
            <v>297</v>
          </cell>
          <cell r="J15">
            <v>309</v>
          </cell>
          <cell r="K15">
            <v>25</v>
          </cell>
        </row>
        <row r="16">
          <cell r="E16" t="str">
            <v>HAYRUNNİSA YALDIZ</v>
          </cell>
          <cell r="F16" t="str">
            <v>BİNGÖL</v>
          </cell>
          <cell r="G16">
            <v>275</v>
          </cell>
          <cell r="H16" t="str">
            <v>X</v>
          </cell>
          <cell r="I16">
            <v>287</v>
          </cell>
          <cell r="J16">
            <v>287</v>
          </cell>
          <cell r="K16">
            <v>19</v>
          </cell>
        </row>
        <row r="17">
          <cell r="E17" t="str">
            <v>NİSANUR ÇETİN</v>
          </cell>
          <cell r="F17" t="str">
            <v>ŞIRNAK</v>
          </cell>
          <cell r="G17">
            <v>262</v>
          </cell>
          <cell r="H17">
            <v>252</v>
          </cell>
          <cell r="I17">
            <v>242</v>
          </cell>
          <cell r="J17">
            <v>262</v>
          </cell>
          <cell r="K17">
            <v>14</v>
          </cell>
        </row>
        <row r="18">
          <cell r="E18" t="str">
            <v>ENFAL ÇALIM</v>
          </cell>
          <cell r="F18" t="str">
            <v>DİYABAKIR</v>
          </cell>
          <cell r="G18">
            <v>247</v>
          </cell>
          <cell r="H18">
            <v>263</v>
          </cell>
          <cell r="I18">
            <v>247</v>
          </cell>
          <cell r="J18">
            <v>263</v>
          </cell>
          <cell r="K18">
            <v>14</v>
          </cell>
        </row>
        <row r="19">
          <cell r="E19" t="str">
            <v>MELİHA KIZILBOĞA</v>
          </cell>
          <cell r="F19" t="str">
            <v>BİNGÖL</v>
          </cell>
          <cell r="G19" t="str">
            <v>X</v>
          </cell>
          <cell r="H19">
            <v>257</v>
          </cell>
          <cell r="I19" t="str">
            <v>X</v>
          </cell>
          <cell r="J19">
            <v>257</v>
          </cell>
          <cell r="K19">
            <v>13</v>
          </cell>
        </row>
        <row r="20">
          <cell r="K20" t="str">
            <v xml:space="preserve">   </v>
          </cell>
        </row>
        <row r="21">
          <cell r="K21" t="str">
            <v xml:space="preserve">   </v>
          </cell>
        </row>
        <row r="22">
          <cell r="K22" t="str">
            <v xml:space="preserve">   </v>
          </cell>
        </row>
        <row r="23">
          <cell r="K23" t="str">
            <v xml:space="preserve">   </v>
          </cell>
        </row>
        <row r="24">
          <cell r="K24" t="str">
            <v xml:space="preserve">   </v>
          </cell>
        </row>
        <row r="25">
          <cell r="K25" t="str">
            <v xml:space="preserve">   </v>
          </cell>
        </row>
        <row r="26">
          <cell r="K26" t="str">
            <v xml:space="preserve">   </v>
          </cell>
        </row>
        <row r="27">
          <cell r="K27" t="str">
            <v xml:space="preserve">   </v>
          </cell>
        </row>
        <row r="28">
          <cell r="K28" t="str">
            <v xml:space="preserve">   </v>
          </cell>
        </row>
        <row r="29">
          <cell r="K29" t="str">
            <v xml:space="preserve">   </v>
          </cell>
        </row>
        <row r="30">
          <cell r="K30" t="str">
            <v xml:space="preserve">   </v>
          </cell>
        </row>
        <row r="31">
          <cell r="K31" t="str">
            <v xml:space="preserve">   </v>
          </cell>
        </row>
        <row r="32">
          <cell r="K32" t="str">
            <v xml:space="preserve">   </v>
          </cell>
        </row>
        <row r="33">
          <cell r="K33" t="str">
            <v xml:space="preserve">   </v>
          </cell>
        </row>
        <row r="34">
          <cell r="K34" t="str">
            <v xml:space="preserve">   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MELİKE EKİN</v>
          </cell>
          <cell r="F8" t="str">
            <v>DİYABAKIR</v>
          </cell>
          <cell r="G8">
            <v>4118</v>
          </cell>
          <cell r="H8">
            <v>3236</v>
          </cell>
          <cell r="I8">
            <v>3760</v>
          </cell>
          <cell r="J8">
            <v>4118</v>
          </cell>
          <cell r="K8">
            <v>56</v>
          </cell>
        </row>
        <row r="9">
          <cell r="E9" t="str">
            <v>BENGİSU TOKGÖZ</v>
          </cell>
          <cell r="F9" t="str">
            <v>BİNGÖL</v>
          </cell>
          <cell r="G9">
            <v>3586</v>
          </cell>
          <cell r="H9">
            <v>3554</v>
          </cell>
          <cell r="I9">
            <v>3282</v>
          </cell>
          <cell r="J9">
            <v>3586</v>
          </cell>
          <cell r="K9">
            <v>46</v>
          </cell>
        </row>
        <row r="10">
          <cell r="E10" t="str">
            <v>SÜMEYYE GÖÇÜNCÜ</v>
          </cell>
          <cell r="F10" t="str">
            <v>BİNGÖL</v>
          </cell>
          <cell r="G10">
            <v>3115</v>
          </cell>
          <cell r="H10">
            <v>2907</v>
          </cell>
          <cell r="I10">
            <v>2588</v>
          </cell>
          <cell r="J10">
            <v>3115</v>
          </cell>
          <cell r="K10">
            <v>37</v>
          </cell>
        </row>
        <row r="11">
          <cell r="E11" t="str">
            <v>MELİHA KIZILBOĞA</v>
          </cell>
          <cell r="F11" t="str">
            <v>BİNGÖL</v>
          </cell>
          <cell r="G11">
            <v>2902</v>
          </cell>
          <cell r="H11">
            <v>3106</v>
          </cell>
          <cell r="I11">
            <v>2354</v>
          </cell>
          <cell r="J11">
            <v>3106</v>
          </cell>
          <cell r="K11">
            <v>37</v>
          </cell>
        </row>
        <row r="12">
          <cell r="E12" t="str">
            <v>SANEM APUHAN</v>
          </cell>
          <cell r="F12" t="str">
            <v>BİNGÖL</v>
          </cell>
          <cell r="G12">
            <v>3001</v>
          </cell>
          <cell r="H12">
            <v>3027</v>
          </cell>
          <cell r="I12">
            <v>3016</v>
          </cell>
          <cell r="J12">
            <v>3027</v>
          </cell>
          <cell r="K12">
            <v>35</v>
          </cell>
        </row>
        <row r="13">
          <cell r="E13" t="str">
            <v>NİSANUR ERİNGİN</v>
          </cell>
          <cell r="F13" t="str">
            <v>DİYABAKIR</v>
          </cell>
          <cell r="G13">
            <v>2956</v>
          </cell>
          <cell r="H13">
            <v>2988</v>
          </cell>
          <cell r="I13">
            <v>3015</v>
          </cell>
          <cell r="J13">
            <v>3015</v>
          </cell>
          <cell r="K13">
            <v>35</v>
          </cell>
        </row>
        <row r="14">
          <cell r="E14" t="str">
            <v>ZEYNEP DUŞKUN</v>
          </cell>
          <cell r="F14" t="str">
            <v>VAN</v>
          </cell>
          <cell r="G14">
            <v>2717</v>
          </cell>
          <cell r="H14">
            <v>2140</v>
          </cell>
          <cell r="I14">
            <v>2762</v>
          </cell>
          <cell r="J14">
            <v>2762</v>
          </cell>
          <cell r="K14">
            <v>30</v>
          </cell>
        </row>
        <row r="15">
          <cell r="E15" t="str">
            <v>NİSANUR ÇETİN</v>
          </cell>
          <cell r="F15" t="str">
            <v>ŞIRNAK</v>
          </cell>
          <cell r="G15">
            <v>2748</v>
          </cell>
          <cell r="H15">
            <v>2751</v>
          </cell>
          <cell r="I15">
            <v>2701</v>
          </cell>
          <cell r="J15">
            <v>2751</v>
          </cell>
          <cell r="K15">
            <v>30</v>
          </cell>
        </row>
        <row r="16">
          <cell r="E16" t="str">
            <v>HAYRUNNİSA YALDIZ</v>
          </cell>
          <cell r="F16" t="str">
            <v>BİNGÖL</v>
          </cell>
          <cell r="G16">
            <v>2691</v>
          </cell>
          <cell r="H16">
            <v>2724</v>
          </cell>
          <cell r="I16">
            <v>2599</v>
          </cell>
          <cell r="J16">
            <v>2724</v>
          </cell>
          <cell r="K16">
            <v>29</v>
          </cell>
        </row>
        <row r="17">
          <cell r="E17" t="str">
            <v>ENFAL ÇALIM</v>
          </cell>
          <cell r="F17" t="str">
            <v>DİYABAKIR</v>
          </cell>
          <cell r="G17">
            <v>2645</v>
          </cell>
          <cell r="H17">
            <v>2323</v>
          </cell>
          <cell r="I17">
            <v>2514</v>
          </cell>
          <cell r="J17">
            <v>2645</v>
          </cell>
          <cell r="K17">
            <v>27</v>
          </cell>
        </row>
        <row r="18">
          <cell r="E18" t="str">
            <v>NİSA UÇAR</v>
          </cell>
          <cell r="F18" t="str">
            <v>BİNGÖL</v>
          </cell>
          <cell r="G18">
            <v>2179</v>
          </cell>
          <cell r="H18">
            <v>2007</v>
          </cell>
          <cell r="I18">
            <v>2594</v>
          </cell>
          <cell r="J18">
            <v>2594</v>
          </cell>
          <cell r="K18">
            <v>26</v>
          </cell>
        </row>
        <row r="19">
          <cell r="E19" t="str">
            <v>YAĞMUR ALACA</v>
          </cell>
          <cell r="F19" t="str">
            <v>BİNGÖL</v>
          </cell>
          <cell r="G19">
            <v>2560</v>
          </cell>
          <cell r="H19">
            <v>2316</v>
          </cell>
          <cell r="I19">
            <v>2314</v>
          </cell>
          <cell r="J19">
            <v>2560</v>
          </cell>
          <cell r="K19">
            <v>26</v>
          </cell>
        </row>
        <row r="20">
          <cell r="E20" t="str">
            <v>ZUHAL ŞİPAL</v>
          </cell>
          <cell r="F20" t="str">
            <v>VAN</v>
          </cell>
          <cell r="G20">
            <v>2257</v>
          </cell>
          <cell r="H20">
            <v>1786</v>
          </cell>
          <cell r="I20">
            <v>2136</v>
          </cell>
          <cell r="J20">
            <v>2257</v>
          </cell>
          <cell r="K20">
            <v>20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Uzun Atlama Genel"/>
      <sheetName val="Üçadım"/>
      <sheetName val="Yüksek"/>
      <sheetName val="Sırık"/>
      <sheetName val="F.topu"/>
      <sheetName val="Çekiç"/>
      <sheetName val="Cirit"/>
      <sheetName val="Disk"/>
      <sheetName val="600m."/>
      <sheetName val="300m.Eng"/>
      <sheetName val="Genel Puan Tablosu"/>
      <sheetName val="Sayfa1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JİYAN BARUT</v>
          </cell>
          <cell r="E8" t="str">
            <v>BİNGÖL</v>
          </cell>
          <cell r="F8">
            <v>872</v>
          </cell>
          <cell r="G8">
            <v>71</v>
          </cell>
        </row>
        <row r="9">
          <cell r="D9" t="str">
            <v>MUHAMMED BAY</v>
          </cell>
          <cell r="E9" t="str">
            <v>DİYABAKIR</v>
          </cell>
          <cell r="F9">
            <v>904</v>
          </cell>
          <cell r="G9">
            <v>65</v>
          </cell>
        </row>
        <row r="10">
          <cell r="D10" t="str">
            <v>MİRAÇ ŞOREŞGER TEKAY</v>
          </cell>
          <cell r="E10" t="str">
            <v>DİYABAKIR</v>
          </cell>
          <cell r="F10">
            <v>910</v>
          </cell>
          <cell r="G10">
            <v>64</v>
          </cell>
        </row>
        <row r="11">
          <cell r="D11" t="str">
            <v>BAHTİYAR KAYA</v>
          </cell>
          <cell r="E11" t="str">
            <v>VAN</v>
          </cell>
          <cell r="F11">
            <v>930</v>
          </cell>
          <cell r="G11">
            <v>60</v>
          </cell>
        </row>
        <row r="12">
          <cell r="D12" t="str">
            <v>FUAT BAYKARA</v>
          </cell>
          <cell r="E12" t="str">
            <v>BİNGÖL</v>
          </cell>
          <cell r="F12">
            <v>943</v>
          </cell>
          <cell r="G12">
            <v>57</v>
          </cell>
        </row>
        <row r="13">
          <cell r="D13" t="str">
            <v>MİRAÇ GÜLER</v>
          </cell>
          <cell r="E13" t="str">
            <v>BİNGÖL</v>
          </cell>
          <cell r="F13">
            <v>950</v>
          </cell>
          <cell r="G13">
            <v>56</v>
          </cell>
        </row>
        <row r="14">
          <cell r="D14" t="str">
            <v>YUSUF BAMERD DOĞAN</v>
          </cell>
          <cell r="E14" t="str">
            <v>DİYABAKIR</v>
          </cell>
          <cell r="F14">
            <v>955</v>
          </cell>
          <cell r="G14">
            <v>55</v>
          </cell>
        </row>
        <row r="15">
          <cell r="D15" t="str">
            <v>MUHAMMED ENES ÖZALAN</v>
          </cell>
          <cell r="E15" t="str">
            <v>VAN</v>
          </cell>
          <cell r="F15">
            <v>975</v>
          </cell>
          <cell r="G15">
            <v>51</v>
          </cell>
        </row>
        <row r="16">
          <cell r="D16" t="str">
            <v>ZAZA BERAT TUĞA</v>
          </cell>
          <cell r="E16" t="str">
            <v>BİNGÖL</v>
          </cell>
          <cell r="F16">
            <v>976</v>
          </cell>
          <cell r="G16">
            <v>50</v>
          </cell>
        </row>
        <row r="17">
          <cell r="D17" t="str">
            <v>İSMAİL ELBEY</v>
          </cell>
          <cell r="E17" t="str">
            <v>BİNGÖL</v>
          </cell>
          <cell r="F17">
            <v>977</v>
          </cell>
          <cell r="G17">
            <v>50</v>
          </cell>
        </row>
        <row r="18">
          <cell r="D18" t="str">
            <v>MİRAN TAVAN</v>
          </cell>
          <cell r="E18" t="str">
            <v>VAN</v>
          </cell>
          <cell r="F18">
            <v>998</v>
          </cell>
          <cell r="G18">
            <v>46</v>
          </cell>
        </row>
        <row r="19">
          <cell r="D19" t="str">
            <v>BAGER GÜNEŞ</v>
          </cell>
          <cell r="E19" t="str">
            <v>VAN</v>
          </cell>
          <cell r="F19" t="str">
            <v>Sem  Atletizm Grup Yarışması</v>
          </cell>
          <cell r="G19" t="str">
            <v xml:space="preserve"> </v>
          </cell>
        </row>
        <row r="20">
          <cell r="D20" t="str">
            <v>MUHAMMED ALİ ÇOBAN</v>
          </cell>
          <cell r="E20" t="str">
            <v>BİNGÖL</v>
          </cell>
          <cell r="F20">
            <v>1040</v>
          </cell>
          <cell r="G20">
            <v>38</v>
          </cell>
        </row>
        <row r="21">
          <cell r="D21" t="str">
            <v>VEYSİ OLAN</v>
          </cell>
          <cell r="E21" t="str">
            <v>DİYABAKIR</v>
          </cell>
          <cell r="F21">
            <v>1040</v>
          </cell>
          <cell r="G21">
            <v>38</v>
          </cell>
        </row>
        <row r="22">
          <cell r="D22" t="str">
            <v>MEHMET HANZALA BAYNAL</v>
          </cell>
          <cell r="E22" t="str">
            <v>BİNGÖL</v>
          </cell>
          <cell r="F22">
            <v>1055</v>
          </cell>
          <cell r="G22">
            <v>35</v>
          </cell>
        </row>
        <row r="23">
          <cell r="D23" t="str">
            <v>YUSUF KÜÇÜKTORUN</v>
          </cell>
          <cell r="E23" t="str">
            <v>BİNGÖL</v>
          </cell>
          <cell r="F23">
            <v>1060</v>
          </cell>
          <cell r="G23">
            <v>34</v>
          </cell>
        </row>
        <row r="24">
          <cell r="D24" t="str">
            <v>UMUT BUTTANRI</v>
          </cell>
          <cell r="E24" t="str">
            <v>BİNGÖL</v>
          </cell>
          <cell r="F24">
            <v>1075</v>
          </cell>
          <cell r="G24">
            <v>31</v>
          </cell>
        </row>
        <row r="25">
          <cell r="D25" t="str">
            <v>FERHAT DEMİR</v>
          </cell>
          <cell r="E25" t="str">
            <v>ŞIRNAK</v>
          </cell>
          <cell r="F25">
            <v>1102</v>
          </cell>
          <cell r="G25">
            <v>25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ZEKERİYA TAŞKULAK</v>
          </cell>
          <cell r="E8" t="str">
            <v>VAN</v>
          </cell>
          <cell r="F8">
            <v>1157</v>
          </cell>
          <cell r="G8">
            <v>58</v>
          </cell>
        </row>
        <row r="9">
          <cell r="D9" t="str">
            <v>ŞERZAN BENEK</v>
          </cell>
          <cell r="E9" t="str">
            <v>VAN</v>
          </cell>
          <cell r="F9">
            <v>1218</v>
          </cell>
          <cell r="G9">
            <v>46</v>
          </cell>
        </row>
        <row r="10">
          <cell r="D10" t="str">
            <v>İSA AYDOĞAN</v>
          </cell>
          <cell r="E10" t="str">
            <v>VAN</v>
          </cell>
          <cell r="F10">
            <v>1282</v>
          </cell>
          <cell r="G10">
            <v>33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F19" t="str">
            <v>Sem  Atletizm Grup Yarışması</v>
          </cell>
          <cell r="G19" t="str">
            <v xml:space="preserve">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E8" t="str">
            <v>JİYAN BARUT</v>
          </cell>
          <cell r="F8" t="str">
            <v>BİNGÖL</v>
          </cell>
          <cell r="G8">
            <v>368</v>
          </cell>
          <cell r="H8">
            <v>389</v>
          </cell>
          <cell r="I8">
            <v>414</v>
          </cell>
          <cell r="J8">
            <v>414</v>
          </cell>
        </row>
        <row r="9">
          <cell r="E9" t="str">
            <v>YUSUF BAMERD DOĞAN</v>
          </cell>
          <cell r="F9" t="str">
            <v>DİYABAKIR</v>
          </cell>
          <cell r="G9">
            <v>383</v>
          </cell>
          <cell r="H9">
            <v>316</v>
          </cell>
          <cell r="I9">
            <v>351</v>
          </cell>
          <cell r="J9">
            <v>383</v>
          </cell>
        </row>
        <row r="10">
          <cell r="E10" t="str">
            <v>MİRAÇ ŞOREŞGER TEKAY</v>
          </cell>
          <cell r="F10" t="str">
            <v>DİYABAKIR</v>
          </cell>
          <cell r="G10">
            <v>360</v>
          </cell>
          <cell r="H10">
            <v>374</v>
          </cell>
          <cell r="I10">
            <v>379</v>
          </cell>
          <cell r="J10">
            <v>379</v>
          </cell>
        </row>
        <row r="11">
          <cell r="E11" t="str">
            <v>MUHAMMED BAY</v>
          </cell>
          <cell r="F11" t="str">
            <v>DİYABAKIR</v>
          </cell>
          <cell r="G11">
            <v>375</v>
          </cell>
          <cell r="H11">
            <v>373</v>
          </cell>
          <cell r="I11">
            <v>368</v>
          </cell>
          <cell r="J11">
            <v>375</v>
          </cell>
        </row>
        <row r="12">
          <cell r="E12" t="str">
            <v>MUHAMMED ENES ÖZALAN</v>
          </cell>
          <cell r="F12" t="str">
            <v>VAN</v>
          </cell>
          <cell r="G12">
            <v>363</v>
          </cell>
          <cell r="H12">
            <v>310</v>
          </cell>
          <cell r="I12">
            <v>368</v>
          </cell>
          <cell r="J12">
            <v>368</v>
          </cell>
        </row>
        <row r="13">
          <cell r="E13" t="str">
            <v>ZAZA BERAT TUĞA</v>
          </cell>
          <cell r="F13" t="str">
            <v>BİNGÖL</v>
          </cell>
          <cell r="G13">
            <v>340</v>
          </cell>
          <cell r="H13" t="str">
            <v>X</v>
          </cell>
          <cell r="I13">
            <v>355</v>
          </cell>
          <cell r="J13">
            <v>355</v>
          </cell>
        </row>
        <row r="14">
          <cell r="E14" t="str">
            <v>BAHTİYAR KAYA</v>
          </cell>
          <cell r="F14" t="str">
            <v>VAN</v>
          </cell>
          <cell r="G14">
            <v>327</v>
          </cell>
          <cell r="H14">
            <v>350</v>
          </cell>
          <cell r="I14">
            <v>341</v>
          </cell>
          <cell r="J14">
            <v>350</v>
          </cell>
        </row>
        <row r="15">
          <cell r="E15" t="str">
            <v>İSMAİL ELBEY</v>
          </cell>
          <cell r="F15" t="str">
            <v>BİNGÖL</v>
          </cell>
          <cell r="G15">
            <v>326</v>
          </cell>
          <cell r="H15">
            <v>350</v>
          </cell>
          <cell r="I15" t="str">
            <v>X</v>
          </cell>
          <cell r="J15">
            <v>350</v>
          </cell>
        </row>
        <row r="16">
          <cell r="E16" t="str">
            <v>BAGER GÜNEŞ</v>
          </cell>
          <cell r="F16" t="str">
            <v>VAN</v>
          </cell>
          <cell r="G16">
            <v>322</v>
          </cell>
          <cell r="H16">
            <v>343</v>
          </cell>
          <cell r="I16" t="str">
            <v>X</v>
          </cell>
          <cell r="J16">
            <v>343</v>
          </cell>
        </row>
        <row r="17">
          <cell r="E17" t="str">
            <v>FUAT BAYKARA</v>
          </cell>
          <cell r="F17" t="str">
            <v>BİNGÖL</v>
          </cell>
          <cell r="G17">
            <v>340</v>
          </cell>
          <cell r="H17">
            <v>339</v>
          </cell>
          <cell r="I17" t="str">
            <v>X</v>
          </cell>
          <cell r="J17">
            <v>340</v>
          </cell>
        </row>
        <row r="18">
          <cell r="E18" t="str">
            <v>ZEKERİYA TAŞKULAK</v>
          </cell>
          <cell r="F18" t="str">
            <v>VAN</v>
          </cell>
          <cell r="G18">
            <v>340</v>
          </cell>
          <cell r="H18">
            <v>288</v>
          </cell>
          <cell r="I18">
            <v>334</v>
          </cell>
          <cell r="J18">
            <v>340</v>
          </cell>
        </row>
        <row r="19">
          <cell r="E19" t="str">
            <v>ŞERZAN BENEK</v>
          </cell>
          <cell r="F19" t="str">
            <v>Sem  Atletizm Grup Yarışması</v>
          </cell>
          <cell r="G19">
            <v>264</v>
          </cell>
          <cell r="H19">
            <v>338</v>
          </cell>
          <cell r="I19" t="str">
            <v>X</v>
          </cell>
          <cell r="J19">
            <v>338</v>
          </cell>
        </row>
        <row r="20">
          <cell r="E20" t="str">
            <v>UMUT BUTTANRI</v>
          </cell>
          <cell r="F20" t="str">
            <v>BİNGÖL</v>
          </cell>
          <cell r="G20">
            <v>307</v>
          </cell>
          <cell r="H20">
            <v>325</v>
          </cell>
          <cell r="I20">
            <v>336</v>
          </cell>
          <cell r="J20">
            <v>336</v>
          </cell>
        </row>
        <row r="21">
          <cell r="E21" t="str">
            <v>FERHAT DEMİR</v>
          </cell>
          <cell r="F21" t="str">
            <v>ŞIRNAK</v>
          </cell>
          <cell r="G21">
            <v>244</v>
          </cell>
          <cell r="H21">
            <v>336</v>
          </cell>
          <cell r="I21">
            <v>302</v>
          </cell>
          <cell r="J21">
            <v>336</v>
          </cell>
        </row>
        <row r="22">
          <cell r="E22" t="str">
            <v>MEHMET HANZALA BAYNAL</v>
          </cell>
          <cell r="F22" t="str">
            <v>BİNGÖL</v>
          </cell>
          <cell r="G22">
            <v>334</v>
          </cell>
          <cell r="H22">
            <v>322</v>
          </cell>
          <cell r="I22">
            <v>326</v>
          </cell>
          <cell r="J22">
            <v>334</v>
          </cell>
        </row>
        <row r="23">
          <cell r="E23" t="str">
            <v>VEYSİ OLAN</v>
          </cell>
          <cell r="F23" t="str">
            <v>DİYABAKIR</v>
          </cell>
          <cell r="G23">
            <v>296</v>
          </cell>
          <cell r="H23" t="str">
            <v>X</v>
          </cell>
          <cell r="I23">
            <v>329</v>
          </cell>
          <cell r="J23">
            <v>329</v>
          </cell>
        </row>
        <row r="24">
          <cell r="E24" t="str">
            <v>MİRAN TAVAN</v>
          </cell>
          <cell r="F24" t="str">
            <v>VAN</v>
          </cell>
          <cell r="G24">
            <v>279</v>
          </cell>
          <cell r="H24">
            <v>326</v>
          </cell>
          <cell r="I24">
            <v>325</v>
          </cell>
          <cell r="J24">
            <v>326</v>
          </cell>
        </row>
        <row r="25">
          <cell r="E25" t="str">
            <v>MİRAÇ GÜLER</v>
          </cell>
          <cell r="F25" t="str">
            <v>BİNGÖL</v>
          </cell>
          <cell r="G25">
            <v>307</v>
          </cell>
          <cell r="H25" t="str">
            <v>X</v>
          </cell>
          <cell r="I25">
            <v>322</v>
          </cell>
          <cell r="J25">
            <v>322</v>
          </cell>
        </row>
        <row r="26">
          <cell r="E26" t="str">
            <v>MUHAMMED ALİ ÇOBAN</v>
          </cell>
          <cell r="F26" t="str">
            <v>BİNGÖL</v>
          </cell>
          <cell r="G26">
            <v>314</v>
          </cell>
          <cell r="H26">
            <v>307</v>
          </cell>
          <cell r="I26" t="str">
            <v>X</v>
          </cell>
          <cell r="J26">
            <v>314</v>
          </cell>
        </row>
        <row r="27">
          <cell r="E27" t="str">
            <v>YUSUF KÜÇÜKTORUN</v>
          </cell>
          <cell r="F27" t="str">
            <v>BİNGÖL</v>
          </cell>
          <cell r="G27">
            <v>289</v>
          </cell>
          <cell r="H27">
            <v>310</v>
          </cell>
          <cell r="I27" t="str">
            <v>X</v>
          </cell>
          <cell r="J27">
            <v>310</v>
          </cell>
        </row>
        <row r="28">
          <cell r="E28" t="str">
            <v>İSA AYDOĞAN</v>
          </cell>
          <cell r="F28" t="str">
            <v>VAN</v>
          </cell>
          <cell r="J28">
            <v>0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 refreshError="1"/>
      <sheetData sheetId="15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 refreshError="1"/>
      <sheetData sheetId="17">
        <row r="8">
          <cell r="E8" t="str">
            <v>MUHAMMED BAY</v>
          </cell>
          <cell r="F8" t="str">
            <v>DİYABAKIR</v>
          </cell>
          <cell r="G8">
            <v>4279</v>
          </cell>
          <cell r="H8">
            <v>5469</v>
          </cell>
          <cell r="I8">
            <v>5235</v>
          </cell>
          <cell r="J8">
            <v>5469</v>
          </cell>
          <cell r="K8">
            <v>51</v>
          </cell>
        </row>
        <row r="9">
          <cell r="E9" t="str">
            <v>VEYSİ OLAN</v>
          </cell>
          <cell r="F9" t="str">
            <v>DİYABAKIR</v>
          </cell>
          <cell r="G9">
            <v>4369</v>
          </cell>
          <cell r="H9">
            <v>3436</v>
          </cell>
          <cell r="I9">
            <v>4952</v>
          </cell>
          <cell r="J9">
            <v>4952</v>
          </cell>
          <cell r="K9">
            <v>43</v>
          </cell>
        </row>
        <row r="10">
          <cell r="E10" t="str">
            <v>MUHAMMED ALİ ÇOBAN</v>
          </cell>
          <cell r="F10" t="str">
            <v>BİNGÖL</v>
          </cell>
          <cell r="G10">
            <v>4662</v>
          </cell>
          <cell r="H10">
            <v>4785</v>
          </cell>
          <cell r="I10">
            <v>4213</v>
          </cell>
          <cell r="J10">
            <v>4785</v>
          </cell>
          <cell r="K10">
            <v>41</v>
          </cell>
        </row>
        <row r="11">
          <cell r="E11" t="str">
            <v>BAGER GÜNEŞ</v>
          </cell>
          <cell r="F11" t="str">
            <v>VAN</v>
          </cell>
          <cell r="G11">
            <v>4445</v>
          </cell>
          <cell r="H11" t="str">
            <v>X</v>
          </cell>
          <cell r="I11">
            <v>4638</v>
          </cell>
          <cell r="J11">
            <v>4638</v>
          </cell>
          <cell r="K11">
            <v>39</v>
          </cell>
        </row>
        <row r="12">
          <cell r="E12" t="str">
            <v>ZAZA BERAT TUĞA</v>
          </cell>
          <cell r="F12" t="str">
            <v>BİNGÖL</v>
          </cell>
          <cell r="G12">
            <v>4345</v>
          </cell>
          <cell r="H12">
            <v>4623</v>
          </cell>
          <cell r="I12">
            <v>4464</v>
          </cell>
          <cell r="J12">
            <v>4623</v>
          </cell>
          <cell r="K12">
            <v>39</v>
          </cell>
        </row>
        <row r="13">
          <cell r="E13" t="str">
            <v>JİYAN BARUT</v>
          </cell>
          <cell r="F13" t="str">
            <v>BİNGÖL</v>
          </cell>
          <cell r="G13">
            <v>4516</v>
          </cell>
          <cell r="H13">
            <v>4070</v>
          </cell>
          <cell r="I13">
            <v>4204</v>
          </cell>
          <cell r="J13">
            <v>4516</v>
          </cell>
          <cell r="K13">
            <v>38</v>
          </cell>
        </row>
        <row r="14">
          <cell r="E14" t="str">
            <v>BAHTİYAR KAYA</v>
          </cell>
          <cell r="F14" t="str">
            <v>VAN</v>
          </cell>
          <cell r="G14">
            <v>4253</v>
          </cell>
          <cell r="H14" t="str">
            <v>X</v>
          </cell>
          <cell r="I14">
            <v>4033</v>
          </cell>
          <cell r="J14">
            <v>4253</v>
          </cell>
          <cell r="K14">
            <v>34</v>
          </cell>
        </row>
        <row r="15">
          <cell r="E15" t="str">
            <v>ZEKERİYA TAŞKULAK</v>
          </cell>
          <cell r="F15" t="str">
            <v>VAN</v>
          </cell>
          <cell r="G15">
            <v>2668</v>
          </cell>
          <cell r="H15">
            <v>4139</v>
          </cell>
          <cell r="I15">
            <v>1510</v>
          </cell>
          <cell r="J15">
            <v>4139</v>
          </cell>
          <cell r="K15">
            <v>33</v>
          </cell>
        </row>
        <row r="16">
          <cell r="E16" t="str">
            <v>MİRAN TAVAN</v>
          </cell>
          <cell r="F16" t="str">
            <v>VAN</v>
          </cell>
          <cell r="G16">
            <v>3605</v>
          </cell>
          <cell r="H16">
            <v>4092</v>
          </cell>
          <cell r="I16">
            <v>3703</v>
          </cell>
          <cell r="J16">
            <v>4092</v>
          </cell>
          <cell r="K16">
            <v>32</v>
          </cell>
        </row>
        <row r="17">
          <cell r="E17" t="str">
            <v>FUAT BAYKARA</v>
          </cell>
          <cell r="F17" t="str">
            <v>BİNGÖL</v>
          </cell>
          <cell r="G17">
            <v>3984</v>
          </cell>
          <cell r="H17">
            <v>4067</v>
          </cell>
          <cell r="I17">
            <v>3969</v>
          </cell>
          <cell r="J17">
            <v>4067</v>
          </cell>
          <cell r="K17">
            <v>32</v>
          </cell>
        </row>
        <row r="18">
          <cell r="E18" t="str">
            <v>UMUT BUTTANRI</v>
          </cell>
          <cell r="F18" t="str">
            <v>BİNGÖL</v>
          </cell>
          <cell r="G18">
            <v>2936</v>
          </cell>
          <cell r="H18" t="str">
            <v>X</v>
          </cell>
          <cell r="I18">
            <v>3944</v>
          </cell>
          <cell r="J18">
            <v>3944</v>
          </cell>
          <cell r="K18">
            <v>30</v>
          </cell>
        </row>
        <row r="19">
          <cell r="E19" t="str">
            <v>MUHAMMED ENES ÖZALAN</v>
          </cell>
          <cell r="F19" t="str">
            <v>Sem  Atletizm Grup Yarışması</v>
          </cell>
          <cell r="G19">
            <v>3336</v>
          </cell>
          <cell r="H19">
            <v>3942</v>
          </cell>
          <cell r="I19">
            <v>3223</v>
          </cell>
          <cell r="J19">
            <v>3942</v>
          </cell>
          <cell r="K19">
            <v>30</v>
          </cell>
        </row>
        <row r="20">
          <cell r="E20" t="str">
            <v>MİRAÇ ŞOREŞGER TEKAY</v>
          </cell>
          <cell r="F20" t="str">
            <v>DİYABAKIR</v>
          </cell>
          <cell r="G20">
            <v>3835</v>
          </cell>
          <cell r="H20">
            <v>2829</v>
          </cell>
          <cell r="I20">
            <v>3746</v>
          </cell>
          <cell r="J20">
            <v>3835</v>
          </cell>
          <cell r="K20">
            <v>29</v>
          </cell>
        </row>
        <row r="21">
          <cell r="E21" t="str">
            <v>İSMAİL ELBEY</v>
          </cell>
          <cell r="F21" t="str">
            <v>BİNGÖL</v>
          </cell>
          <cell r="G21">
            <v>3560</v>
          </cell>
          <cell r="H21" t="str">
            <v>X</v>
          </cell>
          <cell r="I21">
            <v>3664</v>
          </cell>
          <cell r="J21">
            <v>3664</v>
          </cell>
          <cell r="K21">
            <v>27</v>
          </cell>
        </row>
        <row r="22">
          <cell r="E22" t="str">
            <v>YUSUF BAMERD DOĞAN</v>
          </cell>
          <cell r="F22" t="str">
            <v>DİYABAKIR</v>
          </cell>
          <cell r="G22">
            <v>3496</v>
          </cell>
          <cell r="H22">
            <v>3289</v>
          </cell>
          <cell r="I22">
            <v>3132</v>
          </cell>
          <cell r="J22">
            <v>3496</v>
          </cell>
          <cell r="K22">
            <v>25</v>
          </cell>
        </row>
        <row r="23">
          <cell r="E23" t="str">
            <v>MEHMET HANZALA BAYNAL</v>
          </cell>
          <cell r="F23" t="str">
            <v>BİNGÖL</v>
          </cell>
          <cell r="G23">
            <v>3464</v>
          </cell>
          <cell r="H23">
            <v>2890</v>
          </cell>
          <cell r="I23" t="str">
            <v>X</v>
          </cell>
          <cell r="J23">
            <v>3464</v>
          </cell>
          <cell r="K23">
            <v>25</v>
          </cell>
        </row>
        <row r="24">
          <cell r="E24" t="str">
            <v>YUSUF KÜÇÜKTORUN</v>
          </cell>
          <cell r="F24" t="str">
            <v>BİNGÖL</v>
          </cell>
          <cell r="G24">
            <v>2844</v>
          </cell>
          <cell r="H24">
            <v>2569</v>
          </cell>
          <cell r="I24">
            <v>3428</v>
          </cell>
          <cell r="J24">
            <v>3428</v>
          </cell>
          <cell r="K24">
            <v>24</v>
          </cell>
        </row>
        <row r="25">
          <cell r="E25" t="str">
            <v>MİRAÇ GÜLER</v>
          </cell>
          <cell r="F25" t="str">
            <v>BİNGÖL</v>
          </cell>
          <cell r="G25">
            <v>3086</v>
          </cell>
          <cell r="H25">
            <v>3120</v>
          </cell>
          <cell r="I25" t="str">
            <v>X</v>
          </cell>
          <cell r="J25">
            <v>3120</v>
          </cell>
          <cell r="K25">
            <v>21</v>
          </cell>
        </row>
        <row r="26">
          <cell r="E26" t="str">
            <v>ŞERZAN BENEK</v>
          </cell>
          <cell r="F26" t="str">
            <v>VAN</v>
          </cell>
          <cell r="G26">
            <v>2527</v>
          </cell>
          <cell r="H26">
            <v>2823</v>
          </cell>
          <cell r="I26">
            <v>2825</v>
          </cell>
          <cell r="J26">
            <v>2825</v>
          </cell>
          <cell r="K26">
            <v>17</v>
          </cell>
        </row>
        <row r="27">
          <cell r="E27" t="str">
            <v>FERHAT DEMİR</v>
          </cell>
          <cell r="F27" t="str">
            <v>ŞIRNAK</v>
          </cell>
          <cell r="G27" t="str">
            <v>X</v>
          </cell>
          <cell r="H27">
            <v>2770</v>
          </cell>
          <cell r="I27" t="str">
            <v>X</v>
          </cell>
          <cell r="J27">
            <v>2770</v>
          </cell>
          <cell r="K27">
            <v>17</v>
          </cell>
        </row>
        <row r="28"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BENGİ SU TEKİN</v>
          </cell>
          <cell r="E8" t="str">
            <v>DİYABAKIR</v>
          </cell>
          <cell r="F8">
            <v>836</v>
          </cell>
          <cell r="G8">
            <v>93</v>
          </cell>
        </row>
        <row r="9">
          <cell r="D9" t="str">
            <v>EMİNE BALTA</v>
          </cell>
          <cell r="E9" t="str">
            <v>DİYABAKIR</v>
          </cell>
          <cell r="F9">
            <v>838</v>
          </cell>
          <cell r="G9">
            <v>92</v>
          </cell>
        </row>
        <row r="10">
          <cell r="D10" t="str">
            <v>EDA DEMİR</v>
          </cell>
          <cell r="E10" t="str">
            <v>DİYABAKIR</v>
          </cell>
          <cell r="F10">
            <v>869</v>
          </cell>
          <cell r="G10">
            <v>86</v>
          </cell>
        </row>
        <row r="11">
          <cell r="D11" t="str">
            <v>AYŞE URUÇ</v>
          </cell>
          <cell r="E11" t="str">
            <v>DİYABAKIR</v>
          </cell>
          <cell r="F11">
            <v>879</v>
          </cell>
          <cell r="G11">
            <v>84</v>
          </cell>
        </row>
        <row r="12">
          <cell r="D12" t="str">
            <v>EYLÜL ÇİNTAY</v>
          </cell>
          <cell r="E12" t="str">
            <v>BİNGÖL</v>
          </cell>
          <cell r="F12">
            <v>891</v>
          </cell>
          <cell r="G12">
            <v>81</v>
          </cell>
        </row>
        <row r="13">
          <cell r="D13" t="str">
            <v>SUDENUR ÇİNTAY</v>
          </cell>
          <cell r="E13" t="str">
            <v>BİNGÖL</v>
          </cell>
          <cell r="F13">
            <v>913</v>
          </cell>
          <cell r="G13">
            <v>77</v>
          </cell>
        </row>
        <row r="14">
          <cell r="D14" t="str">
            <v>MERYEM MISIR</v>
          </cell>
          <cell r="E14" t="str">
            <v>BİNGÖL</v>
          </cell>
          <cell r="F14">
            <v>940</v>
          </cell>
          <cell r="G14">
            <v>72</v>
          </cell>
        </row>
        <row r="15">
          <cell r="D15" t="str">
            <v>TUĞBA BUTTANRI</v>
          </cell>
          <cell r="E15" t="str">
            <v>BİNGÖL</v>
          </cell>
          <cell r="F15">
            <v>946</v>
          </cell>
          <cell r="G15">
            <v>70</v>
          </cell>
        </row>
        <row r="16">
          <cell r="D16" t="str">
            <v>ŞEVVAL KELAT</v>
          </cell>
          <cell r="E16" t="str">
            <v>BİNGÖL</v>
          </cell>
          <cell r="F16">
            <v>959</v>
          </cell>
          <cell r="G16">
            <v>68</v>
          </cell>
        </row>
        <row r="17">
          <cell r="D17" t="str">
            <v>DERYA GENDE</v>
          </cell>
          <cell r="E17" t="str">
            <v>BİNGÖL</v>
          </cell>
          <cell r="F17">
            <v>963</v>
          </cell>
          <cell r="G17">
            <v>67</v>
          </cell>
        </row>
        <row r="18">
          <cell r="D18" t="str">
            <v>ASMİN ÖNEN</v>
          </cell>
          <cell r="E18" t="str">
            <v>DİYABAKIR</v>
          </cell>
          <cell r="F18">
            <v>973</v>
          </cell>
          <cell r="G18">
            <v>65</v>
          </cell>
        </row>
        <row r="19">
          <cell r="D19" t="str">
            <v>NURBANUR AGIŞ</v>
          </cell>
          <cell r="E19" t="str">
            <v>VAN</v>
          </cell>
          <cell r="F19">
            <v>975</v>
          </cell>
          <cell r="G19">
            <v>65</v>
          </cell>
        </row>
        <row r="20">
          <cell r="D20" t="str">
            <v>ŞEYMA NİSA AL</v>
          </cell>
          <cell r="E20" t="str">
            <v>ŞIRNAK</v>
          </cell>
          <cell r="F20">
            <v>994</v>
          </cell>
          <cell r="G20">
            <v>61</v>
          </cell>
        </row>
        <row r="21">
          <cell r="D21" t="str">
            <v>GÜL SILA ÖZDOĞAN</v>
          </cell>
          <cell r="E21" t="str">
            <v>BİNGÖL</v>
          </cell>
          <cell r="F21">
            <v>998</v>
          </cell>
          <cell r="G21">
            <v>60</v>
          </cell>
        </row>
        <row r="22">
          <cell r="D22" t="str">
            <v>HİCRAN BARASI</v>
          </cell>
          <cell r="E22" t="str">
            <v>BİNGÖL</v>
          </cell>
          <cell r="F22">
            <v>1017</v>
          </cell>
          <cell r="G22">
            <v>56</v>
          </cell>
        </row>
        <row r="23">
          <cell r="D23" t="str">
            <v>ZEHRANUR ATAR</v>
          </cell>
          <cell r="E23" t="str">
            <v>BİNGÖL</v>
          </cell>
          <cell r="F23">
            <v>1047</v>
          </cell>
          <cell r="G23">
            <v>50</v>
          </cell>
        </row>
        <row r="24">
          <cell r="D24" t="str">
            <v>ELİF BÜTÜN</v>
          </cell>
          <cell r="E24" t="str">
            <v>BİNGÖL</v>
          </cell>
          <cell r="F24">
            <v>1076</v>
          </cell>
          <cell r="G24">
            <v>44</v>
          </cell>
        </row>
        <row r="25">
          <cell r="D25" t="str">
            <v>ROZERİN BATGI</v>
          </cell>
          <cell r="E25" t="str">
            <v>BİNGÖL</v>
          </cell>
          <cell r="F25">
            <v>1111</v>
          </cell>
          <cell r="G25">
            <v>37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SEMANUR PARLAK</v>
          </cell>
          <cell r="E8" t="str">
            <v>DİYABAKIR</v>
          </cell>
          <cell r="F8">
            <v>1000</v>
          </cell>
          <cell r="G8">
            <v>100</v>
          </cell>
        </row>
        <row r="9">
          <cell r="D9" t="str">
            <v>AYTEN YOBAŞ</v>
          </cell>
          <cell r="E9" t="str">
            <v>VAN</v>
          </cell>
          <cell r="F9">
            <v>1139</v>
          </cell>
          <cell r="G9">
            <v>81</v>
          </cell>
          <cell r="H9">
            <v>374</v>
          </cell>
        </row>
        <row r="10">
          <cell r="D10" t="str">
            <v>YAĞMUR DUŞKAN</v>
          </cell>
          <cell r="E10" t="str">
            <v>VAN</v>
          </cell>
          <cell r="F10">
            <v>1304</v>
          </cell>
          <cell r="G10">
            <v>48</v>
          </cell>
          <cell r="H10">
            <v>373</v>
          </cell>
        </row>
        <row r="11">
          <cell r="H11">
            <v>346</v>
          </cell>
        </row>
        <row r="12">
          <cell r="H12">
            <v>336</v>
          </cell>
        </row>
        <row r="13">
          <cell r="H13">
            <v>333</v>
          </cell>
        </row>
        <row r="14">
          <cell r="H14">
            <v>432</v>
          </cell>
        </row>
        <row r="15">
          <cell r="H15" t="str">
            <v>x</v>
          </cell>
        </row>
        <row r="16">
          <cell r="H16">
            <v>376</v>
          </cell>
        </row>
        <row r="17">
          <cell r="H17">
            <v>294</v>
          </cell>
        </row>
        <row r="18">
          <cell r="H18" t="str">
            <v>x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BENGİ SU TEKİN</v>
          </cell>
          <cell r="F8" t="str">
            <v>DİYABAKIR</v>
          </cell>
          <cell r="G8">
            <v>424</v>
          </cell>
          <cell r="H8">
            <v>432</v>
          </cell>
          <cell r="I8">
            <v>430</v>
          </cell>
          <cell r="J8">
            <v>432</v>
          </cell>
          <cell r="K8">
            <v>63</v>
          </cell>
        </row>
        <row r="9">
          <cell r="E9" t="str">
            <v>SEMANUR PARLAK</v>
          </cell>
          <cell r="F9" t="str">
            <v>DİYABAKIR</v>
          </cell>
          <cell r="G9" t="str">
            <v>X</v>
          </cell>
          <cell r="H9">
            <v>377</v>
          </cell>
          <cell r="I9">
            <v>394</v>
          </cell>
          <cell r="J9">
            <v>394</v>
          </cell>
          <cell r="K9">
            <v>53</v>
          </cell>
        </row>
        <row r="10">
          <cell r="E10" t="str">
            <v>AYŞE URUÇ</v>
          </cell>
          <cell r="F10" t="str">
            <v>DİYABAKIR</v>
          </cell>
          <cell r="G10">
            <v>392</v>
          </cell>
          <cell r="H10">
            <v>373</v>
          </cell>
          <cell r="I10">
            <v>378</v>
          </cell>
          <cell r="J10">
            <v>392</v>
          </cell>
          <cell r="K10">
            <v>52</v>
          </cell>
        </row>
        <row r="11">
          <cell r="E11" t="str">
            <v>EDA DEMİR</v>
          </cell>
          <cell r="F11" t="str">
            <v>DİYABAKIR</v>
          </cell>
          <cell r="G11">
            <v>391</v>
          </cell>
          <cell r="H11">
            <v>376</v>
          </cell>
          <cell r="I11">
            <v>391</v>
          </cell>
          <cell r="J11">
            <v>391</v>
          </cell>
          <cell r="K11">
            <v>52</v>
          </cell>
        </row>
        <row r="12">
          <cell r="E12" t="str">
            <v>SUDENUR ÇİNTAY</v>
          </cell>
          <cell r="F12" t="str">
            <v>BİNGÖL</v>
          </cell>
          <cell r="G12">
            <v>391</v>
          </cell>
          <cell r="H12" t="str">
            <v>x</v>
          </cell>
          <cell r="I12">
            <v>389</v>
          </cell>
          <cell r="J12">
            <v>391</v>
          </cell>
          <cell r="K12">
            <v>52</v>
          </cell>
        </row>
        <row r="13">
          <cell r="E13" t="str">
            <v>EYLÜL ÇİNTAY</v>
          </cell>
          <cell r="F13" t="str">
            <v>BİNGÖL</v>
          </cell>
          <cell r="G13">
            <v>368</v>
          </cell>
          <cell r="H13">
            <v>378</v>
          </cell>
          <cell r="I13">
            <v>363</v>
          </cell>
          <cell r="J13">
            <v>378</v>
          </cell>
          <cell r="K13">
            <v>48</v>
          </cell>
        </row>
        <row r="14">
          <cell r="E14" t="str">
            <v>DERYA GENDE</v>
          </cell>
          <cell r="F14" t="str">
            <v>BİNGÖL</v>
          </cell>
          <cell r="G14">
            <v>339</v>
          </cell>
          <cell r="H14">
            <v>374</v>
          </cell>
          <cell r="I14">
            <v>336</v>
          </cell>
          <cell r="J14">
            <v>374</v>
          </cell>
          <cell r="K14">
            <v>46</v>
          </cell>
        </row>
        <row r="15">
          <cell r="E15" t="str">
            <v>AYTEN YOBAŞ</v>
          </cell>
          <cell r="F15" t="str">
            <v>VAN</v>
          </cell>
          <cell r="G15">
            <v>346</v>
          </cell>
          <cell r="H15">
            <v>341</v>
          </cell>
          <cell r="I15">
            <v>365</v>
          </cell>
          <cell r="J15">
            <v>365</v>
          </cell>
          <cell r="K15">
            <v>43</v>
          </cell>
        </row>
        <row r="16">
          <cell r="E16" t="str">
            <v>EMİNE BALTA</v>
          </cell>
          <cell r="F16" t="str">
            <v>DİYABAKIR</v>
          </cell>
          <cell r="G16">
            <v>345</v>
          </cell>
          <cell r="H16" t="str">
            <v>x</v>
          </cell>
          <cell r="I16">
            <v>348</v>
          </cell>
          <cell r="J16">
            <v>348</v>
          </cell>
          <cell r="K16">
            <v>38</v>
          </cell>
        </row>
        <row r="17">
          <cell r="E17" t="str">
            <v>ŞEYMA NİSA AL</v>
          </cell>
          <cell r="F17" t="str">
            <v>ŞIRNAK</v>
          </cell>
          <cell r="G17">
            <v>343</v>
          </cell>
          <cell r="H17">
            <v>346</v>
          </cell>
          <cell r="I17">
            <v>333</v>
          </cell>
          <cell r="J17">
            <v>346</v>
          </cell>
          <cell r="K17">
            <v>37</v>
          </cell>
        </row>
        <row r="18">
          <cell r="E18" t="str">
            <v>MERYEM MISIR</v>
          </cell>
          <cell r="F18" t="str">
            <v>BİNGÖL</v>
          </cell>
          <cell r="G18" t="str">
            <v>x</v>
          </cell>
          <cell r="H18" t="str">
            <v>x</v>
          </cell>
          <cell r="I18">
            <v>340</v>
          </cell>
          <cell r="J18">
            <v>340</v>
          </cell>
          <cell r="K18">
            <v>35</v>
          </cell>
        </row>
        <row r="19">
          <cell r="E19" t="str">
            <v>GÜL SILA ÖZDOĞAN</v>
          </cell>
          <cell r="F19" t="str">
            <v>BİNGÖL</v>
          </cell>
          <cell r="G19">
            <v>319</v>
          </cell>
          <cell r="H19">
            <v>315</v>
          </cell>
          <cell r="I19">
            <v>340</v>
          </cell>
          <cell r="J19">
            <v>340</v>
          </cell>
          <cell r="K19">
            <v>35</v>
          </cell>
        </row>
        <row r="20">
          <cell r="E20" t="str">
            <v>NURBANUR AGIŞ</v>
          </cell>
          <cell r="F20" t="str">
            <v>VAN</v>
          </cell>
          <cell r="G20">
            <v>327</v>
          </cell>
          <cell r="H20">
            <v>336</v>
          </cell>
          <cell r="I20">
            <v>325</v>
          </cell>
          <cell r="J20">
            <v>336</v>
          </cell>
          <cell r="K20">
            <v>34</v>
          </cell>
        </row>
        <row r="21">
          <cell r="E21" t="str">
            <v>ŞEVVAL KELAT</v>
          </cell>
          <cell r="F21" t="str">
            <v>BİNGÖL</v>
          </cell>
          <cell r="G21">
            <v>289</v>
          </cell>
          <cell r="H21">
            <v>333</v>
          </cell>
          <cell r="I21">
            <v>304</v>
          </cell>
          <cell r="J21">
            <v>333</v>
          </cell>
          <cell r="K21">
            <v>33</v>
          </cell>
        </row>
        <row r="22">
          <cell r="E22" t="str">
            <v>TUĞBA BUTTANRI</v>
          </cell>
          <cell r="F22" t="str">
            <v>BİNGÖL</v>
          </cell>
          <cell r="G22">
            <v>325</v>
          </cell>
          <cell r="H22">
            <v>333</v>
          </cell>
          <cell r="I22">
            <v>305</v>
          </cell>
          <cell r="J22">
            <v>333</v>
          </cell>
          <cell r="K22">
            <v>33</v>
          </cell>
        </row>
        <row r="23">
          <cell r="E23" t="str">
            <v>ASMİN ÖNEN</v>
          </cell>
          <cell r="F23" t="str">
            <v>DİYABAKIR</v>
          </cell>
          <cell r="G23">
            <v>325</v>
          </cell>
          <cell r="H23">
            <v>310</v>
          </cell>
          <cell r="I23">
            <v>319</v>
          </cell>
          <cell r="J23">
            <v>325</v>
          </cell>
          <cell r="K23">
            <v>30</v>
          </cell>
        </row>
        <row r="24">
          <cell r="E24" t="str">
            <v>YAĞMUR DUŞKAN</v>
          </cell>
          <cell r="F24" t="str">
            <v>VAN</v>
          </cell>
          <cell r="G24">
            <v>324</v>
          </cell>
          <cell r="H24">
            <v>305</v>
          </cell>
          <cell r="I24">
            <v>311</v>
          </cell>
          <cell r="J24">
            <v>324</v>
          </cell>
          <cell r="K24">
            <v>30</v>
          </cell>
        </row>
        <row r="25">
          <cell r="E25" t="str">
            <v>ELİF BÜTÜN</v>
          </cell>
          <cell r="F25" t="str">
            <v>BİNGÖL</v>
          </cell>
          <cell r="G25">
            <v>321</v>
          </cell>
          <cell r="H25" t="str">
            <v>x</v>
          </cell>
          <cell r="I25">
            <v>317</v>
          </cell>
          <cell r="J25">
            <v>321</v>
          </cell>
          <cell r="K25">
            <v>29</v>
          </cell>
        </row>
        <row r="26">
          <cell r="E26" t="str">
            <v>ZEHRANUR ATAR</v>
          </cell>
          <cell r="F26" t="str">
            <v>BİNGÖL</v>
          </cell>
          <cell r="G26">
            <v>313</v>
          </cell>
          <cell r="H26" t="str">
            <v>x</v>
          </cell>
          <cell r="I26">
            <v>308</v>
          </cell>
          <cell r="J26">
            <v>313</v>
          </cell>
          <cell r="K26">
            <v>26</v>
          </cell>
        </row>
        <row r="27">
          <cell r="E27" t="str">
            <v>HİCRAN BARASI</v>
          </cell>
          <cell r="F27" t="str">
            <v>BİNGÖL</v>
          </cell>
          <cell r="G27" t="str">
            <v>x</v>
          </cell>
          <cell r="H27">
            <v>309</v>
          </cell>
          <cell r="I27">
            <v>310</v>
          </cell>
          <cell r="J27">
            <v>310</v>
          </cell>
          <cell r="K27">
            <v>25</v>
          </cell>
        </row>
        <row r="28">
          <cell r="E28" t="str">
            <v>ROZERİN BATGI</v>
          </cell>
          <cell r="F28" t="str">
            <v>BİNGÖL</v>
          </cell>
          <cell r="G28">
            <v>299</v>
          </cell>
          <cell r="H28">
            <v>294</v>
          </cell>
          <cell r="I28" t="str">
            <v>x</v>
          </cell>
          <cell r="J28">
            <v>299</v>
          </cell>
          <cell r="K28">
            <v>21</v>
          </cell>
        </row>
        <row r="29">
          <cell r="K29" t="str">
            <v xml:space="preserve">   </v>
          </cell>
        </row>
        <row r="30">
          <cell r="K30" t="str">
            <v xml:space="preserve">   </v>
          </cell>
        </row>
        <row r="31">
          <cell r="K31" t="str">
            <v xml:space="preserve">   </v>
          </cell>
        </row>
        <row r="32">
          <cell r="K32" t="str">
            <v xml:space="preserve">   </v>
          </cell>
        </row>
        <row r="33">
          <cell r="K33" t="str">
            <v xml:space="preserve">   </v>
          </cell>
        </row>
        <row r="34">
          <cell r="K34" t="str">
            <v xml:space="preserve">   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ZEHRANUR ATAR</v>
          </cell>
          <cell r="F8" t="str">
            <v>BİNGÖL</v>
          </cell>
          <cell r="G8">
            <v>584</v>
          </cell>
          <cell r="H8">
            <v>586</v>
          </cell>
          <cell r="I8">
            <v>608</v>
          </cell>
          <cell r="J8">
            <v>608</v>
          </cell>
          <cell r="K8">
            <v>48</v>
          </cell>
        </row>
        <row r="9">
          <cell r="E9" t="str">
            <v>DERYA GENDE</v>
          </cell>
          <cell r="F9" t="str">
            <v>BİNGÖL</v>
          </cell>
          <cell r="G9">
            <v>556</v>
          </cell>
          <cell r="H9">
            <v>577</v>
          </cell>
          <cell r="I9">
            <v>604</v>
          </cell>
          <cell r="J9">
            <v>604</v>
          </cell>
          <cell r="K9">
            <v>47</v>
          </cell>
        </row>
        <row r="10">
          <cell r="E10" t="str">
            <v>AYŞE URUÇ</v>
          </cell>
          <cell r="F10" t="str">
            <v>DİYABAKIR</v>
          </cell>
          <cell r="G10">
            <v>540</v>
          </cell>
          <cell r="H10">
            <v>582</v>
          </cell>
          <cell r="I10">
            <v>528</v>
          </cell>
          <cell r="J10">
            <v>582</v>
          </cell>
          <cell r="K10">
            <v>46</v>
          </cell>
        </row>
        <row r="11">
          <cell r="E11" t="str">
            <v>BENGİ SU TEKİN</v>
          </cell>
          <cell r="F11" t="str">
            <v>DİYABAKIR</v>
          </cell>
          <cell r="G11">
            <v>488</v>
          </cell>
          <cell r="H11">
            <v>509</v>
          </cell>
          <cell r="I11">
            <v>475</v>
          </cell>
          <cell r="J11">
            <v>509</v>
          </cell>
          <cell r="K11">
            <v>41</v>
          </cell>
        </row>
        <row r="12">
          <cell r="E12" t="str">
            <v>ASMİN ÖNEN</v>
          </cell>
          <cell r="F12" t="str">
            <v>DİYABAKIR</v>
          </cell>
          <cell r="G12">
            <v>432</v>
          </cell>
          <cell r="H12">
            <v>444</v>
          </cell>
          <cell r="I12">
            <v>502</v>
          </cell>
          <cell r="J12">
            <v>502</v>
          </cell>
          <cell r="K12">
            <v>41</v>
          </cell>
        </row>
        <row r="13">
          <cell r="E13" t="str">
            <v>EDA DEMİR</v>
          </cell>
          <cell r="F13" t="str">
            <v>DİYABAKIR</v>
          </cell>
          <cell r="G13" t="str">
            <v>X</v>
          </cell>
          <cell r="H13">
            <v>496</v>
          </cell>
          <cell r="I13">
            <v>453</v>
          </cell>
          <cell r="J13">
            <v>496</v>
          </cell>
          <cell r="K13">
            <v>40</v>
          </cell>
        </row>
        <row r="14">
          <cell r="E14" t="str">
            <v>YAĞMUR DUŞKAN</v>
          </cell>
          <cell r="F14" t="str">
            <v>VAN</v>
          </cell>
          <cell r="G14">
            <v>471</v>
          </cell>
          <cell r="H14">
            <v>484</v>
          </cell>
          <cell r="I14">
            <v>475</v>
          </cell>
          <cell r="J14">
            <v>484</v>
          </cell>
          <cell r="K14">
            <v>39</v>
          </cell>
        </row>
        <row r="15">
          <cell r="E15" t="str">
            <v>AYTEN YOBAŞ</v>
          </cell>
          <cell r="F15" t="str">
            <v>VAN</v>
          </cell>
          <cell r="G15">
            <v>343</v>
          </cell>
          <cell r="H15">
            <v>366</v>
          </cell>
          <cell r="I15">
            <v>322</v>
          </cell>
          <cell r="J15">
            <v>366</v>
          </cell>
          <cell r="K15">
            <v>32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HİCRAN BARASI</v>
          </cell>
          <cell r="F8" t="str">
            <v>BİNGÖL</v>
          </cell>
          <cell r="G8" t="str">
            <v>X</v>
          </cell>
          <cell r="H8">
            <v>1706</v>
          </cell>
          <cell r="I8">
            <v>1627</v>
          </cell>
          <cell r="J8">
            <v>1706</v>
          </cell>
          <cell r="K8">
            <v>46</v>
          </cell>
        </row>
        <row r="9">
          <cell r="E9" t="str">
            <v>NURBANUR AGIŞ</v>
          </cell>
          <cell r="F9" t="str">
            <v>VAN</v>
          </cell>
          <cell r="G9">
            <v>1530</v>
          </cell>
          <cell r="H9">
            <v>1595</v>
          </cell>
          <cell r="I9" t="str">
            <v>X</v>
          </cell>
          <cell r="J9">
            <v>1595</v>
          </cell>
          <cell r="K9">
            <v>43</v>
          </cell>
        </row>
        <row r="10">
          <cell r="E10" t="str">
            <v>SUDENUR ÇİNTAY</v>
          </cell>
          <cell r="F10" t="str">
            <v>BİNGÖL</v>
          </cell>
          <cell r="G10">
            <v>1557</v>
          </cell>
          <cell r="H10" t="str">
            <v>X</v>
          </cell>
          <cell r="I10">
            <v>1327</v>
          </cell>
          <cell r="J10">
            <v>1557</v>
          </cell>
          <cell r="K10">
            <v>42</v>
          </cell>
        </row>
        <row r="11">
          <cell r="E11" t="str">
            <v>ELİF BÜTÜN</v>
          </cell>
          <cell r="F11" t="str">
            <v>BİNGÖL</v>
          </cell>
          <cell r="G11">
            <v>1286</v>
          </cell>
          <cell r="H11">
            <v>1427</v>
          </cell>
          <cell r="I11">
            <v>1267</v>
          </cell>
          <cell r="J11">
            <v>1427</v>
          </cell>
          <cell r="K11">
            <v>38</v>
          </cell>
        </row>
        <row r="12">
          <cell r="E12" t="str">
            <v>EMİNE BALTA</v>
          </cell>
          <cell r="F12" t="str">
            <v>DİYABAKIR</v>
          </cell>
          <cell r="G12" t="str">
            <v>X</v>
          </cell>
          <cell r="H12">
            <v>1205</v>
          </cell>
          <cell r="I12">
            <v>1298</v>
          </cell>
          <cell r="J12">
            <v>1298</v>
          </cell>
          <cell r="K12">
            <v>33</v>
          </cell>
        </row>
        <row r="13">
          <cell r="E13" t="str">
            <v>MERYEM MISIR</v>
          </cell>
          <cell r="F13" t="str">
            <v>BİNGÖL</v>
          </cell>
          <cell r="G13" t="str">
            <v>X</v>
          </cell>
          <cell r="H13" t="str">
            <v>X</v>
          </cell>
          <cell r="I13">
            <v>1187</v>
          </cell>
          <cell r="J13">
            <v>1187</v>
          </cell>
          <cell r="K13">
            <v>28</v>
          </cell>
        </row>
        <row r="14">
          <cell r="E14" t="str">
            <v>ŞEVVAL KELAT</v>
          </cell>
          <cell r="F14" t="str">
            <v>BİNGÖL</v>
          </cell>
          <cell r="G14">
            <v>816</v>
          </cell>
          <cell r="H14">
            <v>654</v>
          </cell>
          <cell r="I14">
            <v>1165</v>
          </cell>
          <cell r="J14">
            <v>1165</v>
          </cell>
          <cell r="K14">
            <v>27</v>
          </cell>
        </row>
        <row r="15">
          <cell r="E15" t="str">
            <v>TUĞBA BUTTANRI</v>
          </cell>
          <cell r="F15" t="str">
            <v>BİNGÖL</v>
          </cell>
          <cell r="G15">
            <v>863</v>
          </cell>
          <cell r="H15">
            <v>1148</v>
          </cell>
          <cell r="I15">
            <v>1054</v>
          </cell>
          <cell r="J15">
            <v>1148</v>
          </cell>
          <cell r="K15">
            <v>26</v>
          </cell>
        </row>
        <row r="16">
          <cell r="E16" t="str">
            <v>EYLÜL ÇİNTAY</v>
          </cell>
          <cell r="F16" t="str">
            <v>BİNGÖL</v>
          </cell>
          <cell r="G16">
            <v>944</v>
          </cell>
          <cell r="H16">
            <v>1058</v>
          </cell>
          <cell r="I16">
            <v>1104</v>
          </cell>
          <cell r="J16">
            <v>1104</v>
          </cell>
          <cell r="K16">
            <v>24</v>
          </cell>
        </row>
        <row r="17">
          <cell r="E17" t="str">
            <v>ROZERİN BATGI</v>
          </cell>
          <cell r="F17" t="str">
            <v>BİNGÖL</v>
          </cell>
          <cell r="G17" t="str">
            <v>X</v>
          </cell>
          <cell r="H17">
            <v>1066</v>
          </cell>
          <cell r="I17">
            <v>904</v>
          </cell>
          <cell r="J17">
            <v>1066</v>
          </cell>
          <cell r="K17">
            <v>22</v>
          </cell>
        </row>
        <row r="18">
          <cell r="E18" t="str">
            <v>ŞEYMA NİSA AL</v>
          </cell>
          <cell r="F18" t="str">
            <v>ŞIRNAK</v>
          </cell>
          <cell r="G18" t="str">
            <v>X</v>
          </cell>
          <cell r="H18">
            <v>674</v>
          </cell>
          <cell r="I18">
            <v>782</v>
          </cell>
          <cell r="J18">
            <v>782</v>
          </cell>
          <cell r="K18">
            <v>8</v>
          </cell>
        </row>
        <row r="19">
          <cell r="E19" t="str">
            <v>GÜL SILA ÖZDOĞAN</v>
          </cell>
          <cell r="F19" t="str">
            <v>BİNGÖL</v>
          </cell>
          <cell r="G19" t="str">
            <v>X</v>
          </cell>
          <cell r="H19" t="str">
            <v>X</v>
          </cell>
          <cell r="I19" t="str">
            <v>X</v>
          </cell>
          <cell r="J19" t="str">
            <v>NM</v>
          </cell>
          <cell r="K19">
            <v>0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SEMANUR PARLAK</v>
          </cell>
          <cell r="F8" t="str">
            <v>DİYABAKIR</v>
          </cell>
          <cell r="G8">
            <v>1499</v>
          </cell>
          <cell r="H8" t="str">
            <v>X</v>
          </cell>
          <cell r="I8">
            <v>1527</v>
          </cell>
          <cell r="J8">
            <v>1527</v>
          </cell>
          <cell r="K8">
            <v>46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İSA TUĞAY</v>
          </cell>
          <cell r="E8" t="str">
            <v>VAN</v>
          </cell>
          <cell r="F8">
            <v>817</v>
          </cell>
          <cell r="G8">
            <v>82</v>
          </cell>
        </row>
        <row r="9">
          <cell r="D9" t="str">
            <v>BURAK TOLAN</v>
          </cell>
          <cell r="E9" t="str">
            <v>DİYABAKIR</v>
          </cell>
          <cell r="F9">
            <v>834</v>
          </cell>
          <cell r="G9">
            <v>79</v>
          </cell>
        </row>
        <row r="10">
          <cell r="D10" t="str">
            <v>MUHAMMED MEVLANA BARULAY</v>
          </cell>
          <cell r="E10" t="str">
            <v>BİNGÖL</v>
          </cell>
          <cell r="F10">
            <v>856</v>
          </cell>
          <cell r="G10">
            <v>74</v>
          </cell>
        </row>
        <row r="11">
          <cell r="D11" t="str">
            <v>MUHAMMED ENES ÇETİN</v>
          </cell>
          <cell r="E11" t="str">
            <v>DİYABAKIR</v>
          </cell>
          <cell r="F11">
            <v>859</v>
          </cell>
          <cell r="G11">
            <v>74</v>
          </cell>
        </row>
        <row r="12">
          <cell r="D12" t="str">
            <v>ABDULMELİK BAŞ</v>
          </cell>
          <cell r="E12" t="str">
            <v>DİYABAKIR</v>
          </cell>
          <cell r="F12">
            <v>879</v>
          </cell>
          <cell r="G12">
            <v>70</v>
          </cell>
        </row>
        <row r="13">
          <cell r="D13" t="str">
            <v>ABDULLAH BERA VERGİ</v>
          </cell>
          <cell r="E13" t="str">
            <v>BİNGÖL</v>
          </cell>
          <cell r="F13">
            <v>893</v>
          </cell>
          <cell r="G13">
            <v>67</v>
          </cell>
        </row>
        <row r="14">
          <cell r="D14" t="str">
            <v>BURAK TAN</v>
          </cell>
          <cell r="E14" t="str">
            <v>BİNGÖL</v>
          </cell>
          <cell r="F14">
            <v>894</v>
          </cell>
          <cell r="G14">
            <v>67</v>
          </cell>
        </row>
        <row r="15">
          <cell r="D15" t="str">
            <v>YİĞİT HAMZA İNAN</v>
          </cell>
          <cell r="E15" t="str">
            <v>BİNGÖL</v>
          </cell>
          <cell r="F15">
            <v>898</v>
          </cell>
          <cell r="G15">
            <v>66</v>
          </cell>
        </row>
        <row r="16">
          <cell r="D16" t="str">
            <v>AZAT CANKAT</v>
          </cell>
          <cell r="E16" t="str">
            <v>DİYABAKIR</v>
          </cell>
          <cell r="F16">
            <v>908</v>
          </cell>
          <cell r="G16">
            <v>64</v>
          </cell>
        </row>
        <row r="17">
          <cell r="D17" t="str">
            <v>MUHAMMED ŞEYHMUS ORAK</v>
          </cell>
          <cell r="E17" t="str">
            <v>DİYABAKIR</v>
          </cell>
          <cell r="F17">
            <v>925</v>
          </cell>
          <cell r="G17">
            <v>61</v>
          </cell>
        </row>
        <row r="18">
          <cell r="D18" t="str">
            <v>KEREM AYATA</v>
          </cell>
          <cell r="E18" t="str">
            <v>DİYABAKIR</v>
          </cell>
          <cell r="F18">
            <v>930</v>
          </cell>
          <cell r="G18">
            <v>60</v>
          </cell>
        </row>
        <row r="19">
          <cell r="D19" t="str">
            <v>FAHİR ALTAY BAYRAKDAR</v>
          </cell>
          <cell r="E19" t="str">
            <v>BİNGÖL</v>
          </cell>
          <cell r="F19">
            <v>941</v>
          </cell>
          <cell r="G19">
            <v>57</v>
          </cell>
        </row>
        <row r="20">
          <cell r="D20" t="str">
            <v>ABDULSAMET BÜRKEK</v>
          </cell>
          <cell r="E20" t="str">
            <v>BİNGÖL</v>
          </cell>
          <cell r="F20">
            <v>946</v>
          </cell>
          <cell r="G20">
            <v>56</v>
          </cell>
        </row>
        <row r="21">
          <cell r="D21" t="str">
            <v>TAHA KÜÇÜKTORUN</v>
          </cell>
          <cell r="E21" t="str">
            <v>BİNGÖL</v>
          </cell>
          <cell r="F21">
            <v>962</v>
          </cell>
          <cell r="G21">
            <v>53</v>
          </cell>
        </row>
        <row r="22">
          <cell r="D22" t="str">
            <v>HAMDULLAH YATAĞAN</v>
          </cell>
          <cell r="E22" t="str">
            <v>BİNGÖL</v>
          </cell>
          <cell r="F22">
            <v>972</v>
          </cell>
          <cell r="G22">
            <v>51</v>
          </cell>
        </row>
        <row r="23">
          <cell r="D23" t="str">
            <v>YUSUF BAYKARA</v>
          </cell>
          <cell r="E23" t="str">
            <v>BİNGÖL</v>
          </cell>
          <cell r="F23">
            <v>976</v>
          </cell>
          <cell r="G23">
            <v>50</v>
          </cell>
        </row>
        <row r="24">
          <cell r="D24" t="str">
            <v>BAGER EDİŞ</v>
          </cell>
          <cell r="E24" t="str">
            <v>VAN</v>
          </cell>
          <cell r="F24">
            <v>979</v>
          </cell>
          <cell r="G24">
            <v>50</v>
          </cell>
        </row>
        <row r="25">
          <cell r="D25" t="str">
            <v>ALTAY HAMARAT</v>
          </cell>
          <cell r="E25" t="str">
            <v>VAN</v>
          </cell>
          <cell r="F25">
            <v>991</v>
          </cell>
          <cell r="G25">
            <v>47</v>
          </cell>
        </row>
        <row r="26">
          <cell r="D26" t="str">
            <v>MİŞAH KEREM AKTULUN</v>
          </cell>
          <cell r="E26" t="str">
            <v>BİNGÖL</v>
          </cell>
          <cell r="F26">
            <v>1002</v>
          </cell>
          <cell r="G26">
            <v>45</v>
          </cell>
        </row>
        <row r="27">
          <cell r="D27" t="str">
            <v>YUSUF YÜKSEL</v>
          </cell>
          <cell r="E27" t="str">
            <v>DİYABAKIR</v>
          </cell>
          <cell r="F27">
            <v>1003</v>
          </cell>
          <cell r="G27">
            <v>45</v>
          </cell>
        </row>
        <row r="28">
          <cell r="D28" t="str">
            <v>MUSTAFA ÇETİN</v>
          </cell>
          <cell r="E28" t="str">
            <v>VAN</v>
          </cell>
          <cell r="F28">
            <v>1021</v>
          </cell>
          <cell r="G28">
            <v>41</v>
          </cell>
        </row>
        <row r="29">
          <cell r="D29" t="str">
            <v>YUNUS EREN GÖK</v>
          </cell>
          <cell r="E29" t="str">
            <v>BİNGÖL</v>
          </cell>
          <cell r="F29">
            <v>1028</v>
          </cell>
          <cell r="G29">
            <v>40</v>
          </cell>
        </row>
        <row r="30">
          <cell r="D30" t="str">
            <v>FERHAT ŞEYLAN</v>
          </cell>
          <cell r="E30" t="str">
            <v>VAN</v>
          </cell>
          <cell r="F30">
            <v>1062</v>
          </cell>
          <cell r="G30">
            <v>33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SAMİ YORULMAZ</v>
          </cell>
          <cell r="E8" t="str">
            <v>VAN</v>
          </cell>
          <cell r="F8">
            <v>1160</v>
          </cell>
          <cell r="G8">
            <v>58</v>
          </cell>
        </row>
        <row r="9">
          <cell r="D9" t="str">
            <v>İSA AYDOĞAN</v>
          </cell>
          <cell r="E9" t="str">
            <v>VAN</v>
          </cell>
          <cell r="F9">
            <v>1185</v>
          </cell>
          <cell r="G9">
            <v>53</v>
          </cell>
        </row>
        <row r="10">
          <cell r="D10" t="str">
            <v>RAHMİ ŞAHİN</v>
          </cell>
          <cell r="E10" t="str">
            <v>VAN</v>
          </cell>
          <cell r="F10">
            <v>1200</v>
          </cell>
          <cell r="G10">
            <v>50</v>
          </cell>
        </row>
        <row r="11">
          <cell r="D11" t="str">
            <v>MEDENİ TAŞAR</v>
          </cell>
          <cell r="E11" t="str">
            <v>ŞIRNAK</v>
          </cell>
          <cell r="F11">
            <v>1250</v>
          </cell>
          <cell r="G11">
            <v>40</v>
          </cell>
        </row>
        <row r="12">
          <cell r="D12" t="str">
            <v>BARAN DURAK</v>
          </cell>
          <cell r="E12" t="str">
            <v>VAN</v>
          </cell>
          <cell r="F12">
            <v>1270</v>
          </cell>
          <cell r="G12">
            <v>36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EMRE BİLİCİ</v>
          </cell>
          <cell r="E8" t="str">
            <v>VAN</v>
          </cell>
          <cell r="F8">
            <v>63967</v>
          </cell>
          <cell r="G8">
            <v>53</v>
          </cell>
        </row>
        <row r="9">
          <cell r="D9" t="str">
            <v>MUHAMMED EFE KAYA</v>
          </cell>
          <cell r="E9" t="str">
            <v>VAN</v>
          </cell>
          <cell r="F9">
            <v>64892</v>
          </cell>
          <cell r="G9">
            <v>46</v>
          </cell>
        </row>
        <row r="10">
          <cell r="D10" t="str">
            <v>EMİR BİLİCİ</v>
          </cell>
          <cell r="E10" t="str">
            <v>VAN</v>
          </cell>
          <cell r="F10">
            <v>65211</v>
          </cell>
          <cell r="G10">
            <v>45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>İSA TUĞAY</v>
          </cell>
          <cell r="F8" t="str">
            <v>VAN</v>
          </cell>
          <cell r="G8">
            <v>412</v>
          </cell>
          <cell r="H8">
            <v>431</v>
          </cell>
          <cell r="I8" t="str">
            <v>X</v>
          </cell>
          <cell r="J8">
            <v>431</v>
          </cell>
        </row>
        <row r="9">
          <cell r="E9" t="str">
            <v>AZAT CANKAT</v>
          </cell>
          <cell r="F9" t="str">
            <v>DİYABAKIR</v>
          </cell>
          <cell r="G9">
            <v>394</v>
          </cell>
          <cell r="H9">
            <v>415</v>
          </cell>
          <cell r="I9">
            <v>422</v>
          </cell>
          <cell r="J9">
            <v>422</v>
          </cell>
        </row>
        <row r="10">
          <cell r="E10" t="str">
            <v>YUSUF YÜKSEL</v>
          </cell>
          <cell r="F10" t="str">
            <v>DİYABAKIR</v>
          </cell>
          <cell r="G10">
            <v>418</v>
          </cell>
          <cell r="H10">
            <v>407</v>
          </cell>
          <cell r="I10">
            <v>418</v>
          </cell>
          <cell r="J10">
            <v>418</v>
          </cell>
        </row>
        <row r="11">
          <cell r="E11" t="str">
            <v>MUHAMMED MEVLANA BARULAY</v>
          </cell>
          <cell r="F11" t="str">
            <v>BİNGÖL</v>
          </cell>
          <cell r="G11">
            <v>411</v>
          </cell>
          <cell r="H11">
            <v>390</v>
          </cell>
          <cell r="I11">
            <v>367</v>
          </cell>
          <cell r="J11">
            <v>411</v>
          </cell>
        </row>
        <row r="12">
          <cell r="E12" t="str">
            <v>RAHMİ ŞAHİN</v>
          </cell>
          <cell r="F12" t="str">
            <v>VAN</v>
          </cell>
          <cell r="G12">
            <v>388</v>
          </cell>
          <cell r="H12">
            <v>383</v>
          </cell>
          <cell r="I12">
            <v>376</v>
          </cell>
          <cell r="J12">
            <v>388</v>
          </cell>
        </row>
        <row r="13">
          <cell r="E13" t="str">
            <v>FAHİR ALTAY BAYRAKDAR</v>
          </cell>
          <cell r="F13" t="str">
            <v>BİNGÖL</v>
          </cell>
          <cell r="G13">
            <v>361</v>
          </cell>
          <cell r="H13">
            <v>383</v>
          </cell>
          <cell r="I13">
            <v>377</v>
          </cell>
          <cell r="J13">
            <v>383</v>
          </cell>
        </row>
        <row r="14">
          <cell r="E14" t="str">
            <v>MUHAMMED ENES ÇETİN</v>
          </cell>
          <cell r="F14" t="str">
            <v>DİYABAKIR</v>
          </cell>
          <cell r="G14">
            <v>372</v>
          </cell>
          <cell r="H14">
            <v>382</v>
          </cell>
          <cell r="I14">
            <v>365</v>
          </cell>
          <cell r="J14">
            <v>382</v>
          </cell>
        </row>
        <row r="15">
          <cell r="E15" t="str">
            <v>BAGER EDİŞ</v>
          </cell>
          <cell r="F15" t="str">
            <v>VAN</v>
          </cell>
          <cell r="G15">
            <v>382</v>
          </cell>
          <cell r="H15">
            <v>357</v>
          </cell>
          <cell r="I15" t="str">
            <v>X</v>
          </cell>
          <cell r="J15">
            <v>382</v>
          </cell>
        </row>
        <row r="16">
          <cell r="E16" t="str">
            <v>ABDULMELİK BAŞ</v>
          </cell>
          <cell r="F16" t="str">
            <v>DİYABAKIR</v>
          </cell>
          <cell r="G16">
            <v>381</v>
          </cell>
          <cell r="H16" t="str">
            <v>X</v>
          </cell>
          <cell r="I16">
            <v>379</v>
          </cell>
          <cell r="J16">
            <v>381</v>
          </cell>
        </row>
        <row r="17">
          <cell r="E17" t="str">
            <v>BURAK TOLAN</v>
          </cell>
          <cell r="F17" t="str">
            <v>DİYABAKIR</v>
          </cell>
          <cell r="G17" t="str">
            <v>X</v>
          </cell>
          <cell r="H17">
            <v>377</v>
          </cell>
          <cell r="I17">
            <v>362</v>
          </cell>
          <cell r="J17">
            <v>377</v>
          </cell>
        </row>
        <row r="18">
          <cell r="E18" t="str">
            <v>TAHA KÜÇÜKTORUN</v>
          </cell>
          <cell r="F18" t="str">
            <v>BİNGÖL</v>
          </cell>
          <cell r="G18">
            <v>371</v>
          </cell>
          <cell r="H18">
            <v>337</v>
          </cell>
          <cell r="I18">
            <v>346</v>
          </cell>
          <cell r="J18">
            <v>371</v>
          </cell>
        </row>
        <row r="19">
          <cell r="E19" t="str">
            <v>MUHAMMED EFE KAYA</v>
          </cell>
          <cell r="F19" t="str">
            <v>VAN</v>
          </cell>
          <cell r="G19">
            <v>369</v>
          </cell>
          <cell r="H19">
            <v>332</v>
          </cell>
          <cell r="I19" t="str">
            <v>-</v>
          </cell>
          <cell r="J19">
            <v>369</v>
          </cell>
        </row>
        <row r="20">
          <cell r="E20" t="str">
            <v>MUHAMMED ŞEYHMUS ORAK</v>
          </cell>
          <cell r="F20" t="str">
            <v>DİYABAKIR</v>
          </cell>
          <cell r="G20">
            <v>368</v>
          </cell>
          <cell r="H20" t="str">
            <v>X</v>
          </cell>
          <cell r="I20">
            <v>366</v>
          </cell>
          <cell r="J20">
            <v>368</v>
          </cell>
        </row>
        <row r="21">
          <cell r="E21" t="str">
            <v>YUSUF BAYKARA</v>
          </cell>
          <cell r="F21" t="str">
            <v>BİNGÖL</v>
          </cell>
          <cell r="G21">
            <v>363</v>
          </cell>
          <cell r="H21">
            <v>366</v>
          </cell>
          <cell r="I21" t="str">
            <v>X</v>
          </cell>
          <cell r="J21">
            <v>366</v>
          </cell>
        </row>
        <row r="22">
          <cell r="E22" t="str">
            <v>YİĞİT HAMZA İNAN</v>
          </cell>
          <cell r="F22" t="str">
            <v>BİNGÖL</v>
          </cell>
          <cell r="G22">
            <v>336</v>
          </cell>
          <cell r="H22">
            <v>352</v>
          </cell>
          <cell r="I22">
            <v>360</v>
          </cell>
          <cell r="J22">
            <v>360</v>
          </cell>
        </row>
        <row r="23">
          <cell r="E23" t="str">
            <v>HAMDULLAH YATAĞAN</v>
          </cell>
          <cell r="F23" t="str">
            <v>BİNGÖL</v>
          </cell>
          <cell r="G23">
            <v>326</v>
          </cell>
          <cell r="H23" t="str">
            <v>X</v>
          </cell>
          <cell r="I23">
            <v>359</v>
          </cell>
          <cell r="J23">
            <v>359</v>
          </cell>
        </row>
        <row r="24">
          <cell r="E24" t="str">
            <v>ALTAY HAMARAT</v>
          </cell>
          <cell r="F24" t="str">
            <v>VAN</v>
          </cell>
          <cell r="G24" t="str">
            <v>X</v>
          </cell>
          <cell r="H24">
            <v>352</v>
          </cell>
          <cell r="I24">
            <v>343</v>
          </cell>
          <cell r="J24">
            <v>352</v>
          </cell>
        </row>
        <row r="25">
          <cell r="E25" t="str">
            <v>YUNUS EREN GÖK</v>
          </cell>
          <cell r="F25" t="str">
            <v>BİNGÖL</v>
          </cell>
          <cell r="G25">
            <v>347</v>
          </cell>
          <cell r="H25">
            <v>345</v>
          </cell>
          <cell r="I25">
            <v>341</v>
          </cell>
          <cell r="J25">
            <v>347</v>
          </cell>
        </row>
        <row r="26">
          <cell r="E26" t="str">
            <v>İSA AYDOĞAN</v>
          </cell>
          <cell r="F26" t="str">
            <v>VAN</v>
          </cell>
          <cell r="G26">
            <v>346</v>
          </cell>
          <cell r="H26">
            <v>323</v>
          </cell>
          <cell r="I26">
            <v>324</v>
          </cell>
          <cell r="J26">
            <v>346</v>
          </cell>
        </row>
        <row r="27">
          <cell r="E27" t="str">
            <v>SAMİ YORULMAZ</v>
          </cell>
          <cell r="F27" t="str">
            <v>VAN</v>
          </cell>
          <cell r="G27">
            <v>334</v>
          </cell>
          <cell r="H27">
            <v>345</v>
          </cell>
          <cell r="I27">
            <v>335</v>
          </cell>
          <cell r="J27">
            <v>345</v>
          </cell>
        </row>
        <row r="28">
          <cell r="E28" t="str">
            <v>ABDULLAH BERA VERGİ</v>
          </cell>
          <cell r="F28" t="str">
            <v>BİNGÖL</v>
          </cell>
          <cell r="G28">
            <v>345</v>
          </cell>
          <cell r="H28">
            <v>332</v>
          </cell>
          <cell r="I28">
            <v>332</v>
          </cell>
          <cell r="J28">
            <v>345</v>
          </cell>
        </row>
        <row r="29">
          <cell r="E29" t="str">
            <v>BARAN DURAK</v>
          </cell>
          <cell r="F29" t="str">
            <v>VAN</v>
          </cell>
          <cell r="G29">
            <v>342</v>
          </cell>
          <cell r="H29">
            <v>333</v>
          </cell>
          <cell r="I29">
            <v>304</v>
          </cell>
          <cell r="J29">
            <v>342</v>
          </cell>
        </row>
        <row r="30">
          <cell r="E30" t="str">
            <v>ABDULSAMET BÜRKEK</v>
          </cell>
          <cell r="F30" t="str">
            <v>BİNGÖL</v>
          </cell>
          <cell r="G30">
            <v>320</v>
          </cell>
          <cell r="H30">
            <v>340</v>
          </cell>
          <cell r="I30">
            <v>320</v>
          </cell>
          <cell r="J30">
            <v>340</v>
          </cell>
        </row>
        <row r="31">
          <cell r="E31" t="str">
            <v>EMİR BİLİCİ</v>
          </cell>
          <cell r="F31" t="str">
            <v>VAN</v>
          </cell>
          <cell r="G31">
            <v>324</v>
          </cell>
          <cell r="H31">
            <v>331</v>
          </cell>
          <cell r="I31" t="str">
            <v>-</v>
          </cell>
          <cell r="J31">
            <v>331</v>
          </cell>
        </row>
        <row r="32">
          <cell r="E32" t="str">
            <v>KEREM AYATA</v>
          </cell>
          <cell r="F32" t="str">
            <v>DİYABAKIR</v>
          </cell>
          <cell r="G32" t="str">
            <v>X</v>
          </cell>
          <cell r="H32">
            <v>330</v>
          </cell>
          <cell r="I32" t="str">
            <v>X</v>
          </cell>
          <cell r="J32">
            <v>330</v>
          </cell>
        </row>
        <row r="33">
          <cell r="E33" t="str">
            <v>EMRE BİLİCİ</v>
          </cell>
          <cell r="F33" t="str">
            <v>VAN</v>
          </cell>
          <cell r="G33">
            <v>330</v>
          </cell>
          <cell r="H33" t="str">
            <v>X</v>
          </cell>
          <cell r="I33" t="str">
            <v>-</v>
          </cell>
          <cell r="J33">
            <v>330</v>
          </cell>
        </row>
        <row r="34">
          <cell r="E34" t="str">
            <v>MEDENİ TAŞAR</v>
          </cell>
          <cell r="F34" t="str">
            <v>ŞIRNAK</v>
          </cell>
          <cell r="G34">
            <v>322</v>
          </cell>
          <cell r="H34">
            <v>329</v>
          </cell>
          <cell r="I34">
            <v>316</v>
          </cell>
          <cell r="J34">
            <v>329</v>
          </cell>
        </row>
        <row r="35">
          <cell r="E35" t="str">
            <v>MUSTAFA ÇETİN</v>
          </cell>
          <cell r="F35" t="str">
            <v>VAN</v>
          </cell>
          <cell r="G35">
            <v>320</v>
          </cell>
          <cell r="H35" t="str">
            <v>X</v>
          </cell>
          <cell r="I35">
            <v>274</v>
          </cell>
          <cell r="J35">
            <v>320</v>
          </cell>
        </row>
        <row r="36">
          <cell r="E36" t="str">
            <v>BURAK TAN</v>
          </cell>
          <cell r="F36" t="str">
            <v>BİNGÖL</v>
          </cell>
          <cell r="G36">
            <v>316</v>
          </cell>
          <cell r="H36" t="str">
            <v>X</v>
          </cell>
          <cell r="I36" t="str">
            <v>X</v>
          </cell>
          <cell r="J36">
            <v>316</v>
          </cell>
        </row>
        <row r="37">
          <cell r="E37" t="str">
            <v>FERHAT ŞEYLAN</v>
          </cell>
          <cell r="F37" t="str">
            <v>VAN</v>
          </cell>
          <cell r="G37">
            <v>294</v>
          </cell>
          <cell r="H37">
            <v>290</v>
          </cell>
          <cell r="I37">
            <v>271</v>
          </cell>
          <cell r="J37">
            <v>294</v>
          </cell>
        </row>
        <row r="38">
          <cell r="E38" t="str">
            <v>MİŞAH KEREM AKTULUN</v>
          </cell>
          <cell r="F38" t="str">
            <v>BİNGÖL</v>
          </cell>
          <cell r="G38" t="str">
            <v>X</v>
          </cell>
          <cell r="H38">
            <v>287</v>
          </cell>
          <cell r="I38" t="str">
            <v>X</v>
          </cell>
          <cell r="J38">
            <v>287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İSA AYDOĞAN</v>
          </cell>
          <cell r="F8" t="str">
            <v>VAN</v>
          </cell>
          <cell r="G8">
            <v>518</v>
          </cell>
          <cell r="H8">
            <v>618</v>
          </cell>
          <cell r="I8">
            <v>635</v>
          </cell>
          <cell r="J8">
            <v>635</v>
          </cell>
          <cell r="K8">
            <v>36</v>
          </cell>
        </row>
        <row r="9">
          <cell r="E9" t="str">
            <v>RAHMİ ŞAHİN</v>
          </cell>
          <cell r="F9" t="str">
            <v>VAN</v>
          </cell>
          <cell r="G9">
            <v>505</v>
          </cell>
          <cell r="H9">
            <v>548</v>
          </cell>
          <cell r="I9">
            <v>567</v>
          </cell>
          <cell r="J9">
            <v>567</v>
          </cell>
          <cell r="K9">
            <v>31</v>
          </cell>
        </row>
        <row r="10">
          <cell r="E10" t="str">
            <v>MEDENİ TAŞAR</v>
          </cell>
          <cell r="F10" t="str">
            <v>ŞIRNAK</v>
          </cell>
          <cell r="G10">
            <v>530</v>
          </cell>
          <cell r="H10">
            <v>550</v>
          </cell>
          <cell r="I10" t="str">
            <v>X</v>
          </cell>
          <cell r="J10">
            <v>550</v>
          </cell>
          <cell r="K10">
            <v>30</v>
          </cell>
        </row>
        <row r="11">
          <cell r="E11" t="str">
            <v>BARAN DURAK</v>
          </cell>
          <cell r="F11" t="str">
            <v>VAN</v>
          </cell>
          <cell r="G11">
            <v>427</v>
          </cell>
          <cell r="H11">
            <v>550</v>
          </cell>
          <cell r="I11">
            <v>458</v>
          </cell>
          <cell r="J11">
            <v>550</v>
          </cell>
          <cell r="K11">
            <v>30</v>
          </cell>
        </row>
        <row r="12">
          <cell r="E12" t="str">
            <v>SAMİ YORULMAZ</v>
          </cell>
          <cell r="F12" t="str">
            <v>VAN</v>
          </cell>
          <cell r="G12">
            <v>421</v>
          </cell>
          <cell r="H12">
            <v>551</v>
          </cell>
          <cell r="I12">
            <v>540</v>
          </cell>
          <cell r="J12">
            <v>551</v>
          </cell>
          <cell r="K12">
            <v>30</v>
          </cell>
        </row>
        <row r="13">
          <cell r="E13" t="str">
            <v>MUHAMMED EFE KAYA</v>
          </cell>
          <cell r="F13" t="str">
            <v>VAN</v>
          </cell>
          <cell r="G13">
            <v>486</v>
          </cell>
          <cell r="H13">
            <v>505</v>
          </cell>
          <cell r="I13">
            <v>477</v>
          </cell>
          <cell r="J13">
            <v>505</v>
          </cell>
          <cell r="K13">
            <v>27</v>
          </cell>
        </row>
        <row r="14">
          <cell r="E14" t="str">
            <v>MUSTAFA ÇETİN</v>
          </cell>
          <cell r="F14" t="str">
            <v>VAN</v>
          </cell>
          <cell r="G14" t="str">
            <v>X</v>
          </cell>
          <cell r="H14">
            <v>426</v>
          </cell>
          <cell r="I14">
            <v>487</v>
          </cell>
          <cell r="J14">
            <v>487</v>
          </cell>
          <cell r="K14">
            <v>26</v>
          </cell>
        </row>
        <row r="15">
          <cell r="E15" t="str">
            <v>EMRE BİLİCİ</v>
          </cell>
          <cell r="F15" t="str">
            <v>VAN</v>
          </cell>
          <cell r="G15" t="str">
            <v>X</v>
          </cell>
          <cell r="H15">
            <v>407</v>
          </cell>
          <cell r="I15">
            <v>483</v>
          </cell>
          <cell r="J15">
            <v>483</v>
          </cell>
          <cell r="K15">
            <v>25</v>
          </cell>
        </row>
        <row r="16">
          <cell r="E16" t="str">
            <v>FERHAT ŞEYLAN</v>
          </cell>
          <cell r="F16" t="str">
            <v>VAN</v>
          </cell>
          <cell r="G16">
            <v>398</v>
          </cell>
          <cell r="H16">
            <v>396</v>
          </cell>
          <cell r="I16">
            <v>442</v>
          </cell>
          <cell r="J16">
            <v>442</v>
          </cell>
          <cell r="K16">
            <v>23</v>
          </cell>
        </row>
        <row r="17">
          <cell r="E17" t="str">
            <v>EMİR BİLİCİ</v>
          </cell>
          <cell r="F17" t="str">
            <v>VAN</v>
          </cell>
          <cell r="G17">
            <v>390</v>
          </cell>
          <cell r="H17">
            <v>376</v>
          </cell>
          <cell r="I17">
            <v>418</v>
          </cell>
          <cell r="J17">
            <v>418</v>
          </cell>
          <cell r="K17">
            <v>21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İSA TUĞAY</v>
          </cell>
          <cell r="F8" t="str">
            <v>VAN</v>
          </cell>
          <cell r="G8" t="str">
            <v>X</v>
          </cell>
          <cell r="H8">
            <v>2526</v>
          </cell>
          <cell r="I8">
            <v>2798</v>
          </cell>
          <cell r="J8">
            <v>2798</v>
          </cell>
          <cell r="K8">
            <v>54</v>
          </cell>
        </row>
        <row r="9">
          <cell r="E9" t="str">
            <v>YİĞİT HAMZA İNAN</v>
          </cell>
          <cell r="F9" t="str">
            <v>BİNGÖL</v>
          </cell>
          <cell r="G9">
            <v>1610</v>
          </cell>
          <cell r="H9">
            <v>2209</v>
          </cell>
          <cell r="I9">
            <v>2036</v>
          </cell>
          <cell r="J9">
            <v>2209</v>
          </cell>
          <cell r="K9">
            <v>43</v>
          </cell>
        </row>
        <row r="10">
          <cell r="E10" t="str">
            <v>BAGER EDİŞ</v>
          </cell>
          <cell r="F10" t="str">
            <v>VAN</v>
          </cell>
          <cell r="G10">
            <v>1830</v>
          </cell>
          <cell r="H10">
            <v>1998</v>
          </cell>
          <cell r="I10">
            <v>1574</v>
          </cell>
          <cell r="J10">
            <v>1998</v>
          </cell>
          <cell r="K10">
            <v>38</v>
          </cell>
        </row>
        <row r="11">
          <cell r="E11" t="str">
            <v>HAMDULLAH YATAĞAN</v>
          </cell>
          <cell r="F11" t="str">
            <v>BİNGÖL</v>
          </cell>
          <cell r="G11">
            <v>1812</v>
          </cell>
          <cell r="H11" t="str">
            <v>X</v>
          </cell>
          <cell r="I11">
            <v>1738</v>
          </cell>
          <cell r="J11">
            <v>1812</v>
          </cell>
          <cell r="K11">
            <v>35</v>
          </cell>
        </row>
        <row r="12">
          <cell r="E12" t="str">
            <v>YUSUF BAYKARA</v>
          </cell>
          <cell r="F12" t="str">
            <v>BİNGÖL</v>
          </cell>
          <cell r="G12">
            <v>1798</v>
          </cell>
          <cell r="H12" t="str">
            <v>X</v>
          </cell>
          <cell r="I12" t="str">
            <v>X</v>
          </cell>
          <cell r="J12">
            <v>1798</v>
          </cell>
          <cell r="K12">
            <v>34</v>
          </cell>
        </row>
        <row r="13">
          <cell r="E13" t="str">
            <v>MUHAMMED MEVLANA BARULAY</v>
          </cell>
          <cell r="F13" t="str">
            <v>BİNGÖL</v>
          </cell>
          <cell r="G13">
            <v>1737</v>
          </cell>
          <cell r="H13">
            <v>1491</v>
          </cell>
          <cell r="I13" t="str">
            <v>X</v>
          </cell>
          <cell r="J13">
            <v>1737</v>
          </cell>
          <cell r="K13">
            <v>33</v>
          </cell>
        </row>
        <row r="14">
          <cell r="E14" t="str">
            <v>MUHAMMED ENES ÇETİN</v>
          </cell>
          <cell r="F14" t="str">
            <v>DİYABAKIR</v>
          </cell>
          <cell r="G14">
            <v>1632</v>
          </cell>
          <cell r="H14">
            <v>1646</v>
          </cell>
          <cell r="I14">
            <v>1644</v>
          </cell>
          <cell r="J14">
            <v>1646</v>
          </cell>
          <cell r="K14">
            <v>31</v>
          </cell>
        </row>
        <row r="15">
          <cell r="E15" t="str">
            <v>BURAK TAN</v>
          </cell>
          <cell r="F15" t="str">
            <v>BİNGÖL</v>
          </cell>
          <cell r="G15">
            <v>1553</v>
          </cell>
          <cell r="H15">
            <v>1519</v>
          </cell>
          <cell r="I15">
            <v>1497</v>
          </cell>
          <cell r="J15">
            <v>1553</v>
          </cell>
          <cell r="K15">
            <v>30</v>
          </cell>
        </row>
        <row r="16">
          <cell r="E16" t="str">
            <v>YUNUS EREN GÖK</v>
          </cell>
          <cell r="F16" t="str">
            <v>BİNGÖL</v>
          </cell>
          <cell r="G16">
            <v>1511</v>
          </cell>
          <cell r="H16">
            <v>1163</v>
          </cell>
          <cell r="I16">
            <v>1357</v>
          </cell>
          <cell r="J16">
            <v>1511</v>
          </cell>
          <cell r="K16">
            <v>29</v>
          </cell>
        </row>
        <row r="17">
          <cell r="E17" t="str">
            <v>AZAT CANKAT</v>
          </cell>
          <cell r="F17" t="str">
            <v>DİYABAKIR</v>
          </cell>
          <cell r="G17" t="str">
            <v>X</v>
          </cell>
          <cell r="H17">
            <v>1510</v>
          </cell>
          <cell r="I17" t="str">
            <v>X</v>
          </cell>
          <cell r="J17">
            <v>1510</v>
          </cell>
          <cell r="K17">
            <v>29</v>
          </cell>
        </row>
        <row r="18">
          <cell r="E18" t="str">
            <v>FAHİR ALTAY BAYRAKDAR</v>
          </cell>
          <cell r="F18" t="str">
            <v>BİNGÖL</v>
          </cell>
          <cell r="G18">
            <v>1127</v>
          </cell>
          <cell r="H18" t="str">
            <v>X</v>
          </cell>
          <cell r="I18">
            <v>1416</v>
          </cell>
          <cell r="J18">
            <v>1416</v>
          </cell>
          <cell r="K18">
            <v>27</v>
          </cell>
        </row>
        <row r="19">
          <cell r="E19" t="str">
            <v>MİŞAH KEREM AKTULUN</v>
          </cell>
          <cell r="F19" t="str">
            <v>BİNGÖL</v>
          </cell>
          <cell r="G19">
            <v>1440</v>
          </cell>
          <cell r="H19">
            <v>1181</v>
          </cell>
          <cell r="I19" t="str">
            <v>X</v>
          </cell>
          <cell r="J19">
            <v>1440</v>
          </cell>
          <cell r="K19">
            <v>27</v>
          </cell>
        </row>
        <row r="20">
          <cell r="E20" t="str">
            <v>TAHA KÜÇÜKTORUN</v>
          </cell>
          <cell r="F20" t="str">
            <v>BİNGÖL</v>
          </cell>
          <cell r="G20">
            <v>1328</v>
          </cell>
          <cell r="H20">
            <v>1421</v>
          </cell>
          <cell r="I20" t="str">
            <v>X</v>
          </cell>
          <cell r="J20">
            <v>1421</v>
          </cell>
          <cell r="K20">
            <v>27</v>
          </cell>
        </row>
        <row r="21">
          <cell r="E21" t="str">
            <v>ABDULLAH BERA VERGİ</v>
          </cell>
          <cell r="F21" t="str">
            <v>BİNGÖL</v>
          </cell>
          <cell r="G21">
            <v>1364</v>
          </cell>
          <cell r="H21">
            <v>1084</v>
          </cell>
          <cell r="I21">
            <v>1389</v>
          </cell>
          <cell r="J21">
            <v>1389</v>
          </cell>
          <cell r="K21">
            <v>26</v>
          </cell>
        </row>
        <row r="22">
          <cell r="E22" t="str">
            <v>ABDULSAMET BÜRKEK</v>
          </cell>
          <cell r="F22" t="str">
            <v>BİNGÖL</v>
          </cell>
          <cell r="G22">
            <v>1246</v>
          </cell>
          <cell r="H22">
            <v>1220</v>
          </cell>
          <cell r="I22">
            <v>1296</v>
          </cell>
          <cell r="J22">
            <v>1296</v>
          </cell>
          <cell r="K22">
            <v>24</v>
          </cell>
        </row>
        <row r="23">
          <cell r="E23" t="str">
            <v>ALTAY HAMARAT</v>
          </cell>
          <cell r="F23" t="str">
            <v>VAN</v>
          </cell>
          <cell r="G23">
            <v>1282</v>
          </cell>
          <cell r="H23">
            <v>1276</v>
          </cell>
          <cell r="I23">
            <v>1010</v>
          </cell>
          <cell r="J23">
            <v>1282</v>
          </cell>
          <cell r="K23">
            <v>24</v>
          </cell>
        </row>
        <row r="24">
          <cell r="E24" t="str">
            <v>MUHAMMED ŞEYHMUS ORAK</v>
          </cell>
          <cell r="F24" t="str">
            <v>DİYABAKIR</v>
          </cell>
          <cell r="G24" t="str">
            <v>X</v>
          </cell>
          <cell r="H24" t="str">
            <v>X</v>
          </cell>
          <cell r="I24" t="str">
            <v>X</v>
          </cell>
          <cell r="J24" t="str">
            <v>NM</v>
          </cell>
          <cell r="K24">
            <v>0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KEREM AYATA</v>
          </cell>
          <cell r="F8" t="str">
            <v>DİYABAKIR</v>
          </cell>
          <cell r="G8" t="str">
            <v>X</v>
          </cell>
          <cell r="H8">
            <v>1627</v>
          </cell>
          <cell r="I8">
            <v>1714</v>
          </cell>
          <cell r="J8">
            <v>1714</v>
          </cell>
          <cell r="K8">
            <v>53</v>
          </cell>
        </row>
        <row r="9">
          <cell r="E9" t="str">
            <v>BURAK TOLAN</v>
          </cell>
          <cell r="F9" t="str">
            <v>DİYABAKIR</v>
          </cell>
          <cell r="G9" t="str">
            <v>X</v>
          </cell>
          <cell r="H9">
            <v>1306</v>
          </cell>
          <cell r="I9">
            <v>1402</v>
          </cell>
          <cell r="J9">
            <v>1402</v>
          </cell>
          <cell r="K9">
            <v>41</v>
          </cell>
        </row>
        <row r="10">
          <cell r="E10" t="str">
            <v>YUSUF YÜKSEL</v>
          </cell>
          <cell r="F10" t="str">
            <v>DİYABAKIR</v>
          </cell>
          <cell r="G10">
            <v>1319</v>
          </cell>
          <cell r="H10" t="str">
            <v>X</v>
          </cell>
          <cell r="I10">
            <v>1383</v>
          </cell>
          <cell r="J10">
            <v>1383</v>
          </cell>
          <cell r="K10">
            <v>40</v>
          </cell>
        </row>
        <row r="11">
          <cell r="E11" t="str">
            <v>ABDULMELİK BAŞ</v>
          </cell>
          <cell r="F11" t="str">
            <v>DİYABAKIR</v>
          </cell>
          <cell r="G11">
            <v>1339</v>
          </cell>
          <cell r="H11" t="str">
            <v>X</v>
          </cell>
          <cell r="I11" t="str">
            <v>X</v>
          </cell>
          <cell r="J11">
            <v>1339</v>
          </cell>
          <cell r="K11">
            <v>38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TUANA KAN</v>
          </cell>
          <cell r="E8" t="str">
            <v>DİYABAKIR</v>
          </cell>
          <cell r="F8">
            <v>865</v>
          </cell>
          <cell r="G8">
            <v>87</v>
          </cell>
        </row>
        <row r="9">
          <cell r="D9" t="str">
            <v>NAZELİN TATAR</v>
          </cell>
          <cell r="E9" t="str">
            <v>ŞIRNAK</v>
          </cell>
          <cell r="F9">
            <v>885</v>
          </cell>
          <cell r="G9">
            <v>83</v>
          </cell>
        </row>
        <row r="10">
          <cell r="D10" t="str">
            <v>PELDA DUMAN</v>
          </cell>
          <cell r="E10" t="str">
            <v>ŞIRNAK</v>
          </cell>
          <cell r="F10">
            <v>902</v>
          </cell>
          <cell r="G10">
            <v>79</v>
          </cell>
        </row>
        <row r="11">
          <cell r="D11" t="str">
            <v>ZEHRANUR BAYLAN</v>
          </cell>
          <cell r="E11" t="str">
            <v>BİNGÖL</v>
          </cell>
          <cell r="F11">
            <v>924</v>
          </cell>
          <cell r="G11">
            <v>75</v>
          </cell>
        </row>
        <row r="12">
          <cell r="D12" t="str">
            <v>ZEHRA İREM ALICI</v>
          </cell>
          <cell r="E12" t="str">
            <v>VAN</v>
          </cell>
          <cell r="F12">
            <v>940</v>
          </cell>
          <cell r="G12">
            <v>72</v>
          </cell>
        </row>
        <row r="13">
          <cell r="D13" t="str">
            <v>EMİNE GÖÇER</v>
          </cell>
          <cell r="E13" t="str">
            <v>DİYABAKIR</v>
          </cell>
          <cell r="F13">
            <v>955</v>
          </cell>
          <cell r="G13">
            <v>69</v>
          </cell>
        </row>
        <row r="14">
          <cell r="D14" t="str">
            <v>SEMANUR DURMAZ</v>
          </cell>
          <cell r="E14" t="str">
            <v>VAN</v>
          </cell>
          <cell r="F14">
            <v>985</v>
          </cell>
          <cell r="G14">
            <v>63</v>
          </cell>
        </row>
        <row r="15">
          <cell r="D15" t="str">
            <v>SÜMEYYA AY</v>
          </cell>
          <cell r="E15" t="str">
            <v>DİYABAKIR</v>
          </cell>
          <cell r="F15">
            <v>1008</v>
          </cell>
          <cell r="G15">
            <v>58</v>
          </cell>
        </row>
        <row r="16">
          <cell r="D16" t="str">
            <v>RUKİYE GÜLEYAN</v>
          </cell>
          <cell r="E16" t="str">
            <v>BİNGÖL</v>
          </cell>
          <cell r="F16">
            <v>1027</v>
          </cell>
          <cell r="G16">
            <v>54</v>
          </cell>
        </row>
        <row r="17">
          <cell r="D17" t="str">
            <v>FATMA BERRA GÜNDOĞDU</v>
          </cell>
          <cell r="E17" t="str">
            <v>BİNGÖL</v>
          </cell>
          <cell r="F17">
            <v>1052</v>
          </cell>
          <cell r="G17">
            <v>49</v>
          </cell>
        </row>
        <row r="18">
          <cell r="D18" t="str">
            <v>RONA YAĞIZ</v>
          </cell>
          <cell r="E18" t="str">
            <v>DİYABAKIR</v>
          </cell>
          <cell r="F18">
            <v>1082</v>
          </cell>
          <cell r="G18">
            <v>43</v>
          </cell>
        </row>
        <row r="19">
          <cell r="D19" t="str">
            <v>ASMİN BATARAY</v>
          </cell>
          <cell r="E19" t="str">
            <v>BİNGÖL</v>
          </cell>
          <cell r="F19">
            <v>1410</v>
          </cell>
          <cell r="G19">
            <v>2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ROJDA SÜER</v>
          </cell>
          <cell r="E8" t="str">
            <v>VAN</v>
          </cell>
          <cell r="F8">
            <v>1113</v>
          </cell>
          <cell r="G8">
            <v>85</v>
          </cell>
        </row>
        <row r="9">
          <cell r="D9" t="str">
            <v>YAĞMUR GÜDÜRÜ</v>
          </cell>
          <cell r="E9" t="str">
            <v>VAN</v>
          </cell>
          <cell r="F9">
            <v>1172</v>
          </cell>
          <cell r="G9">
            <v>73</v>
          </cell>
        </row>
        <row r="10">
          <cell r="D10" t="str">
            <v>TUBA BİROĞLU</v>
          </cell>
          <cell r="E10" t="str">
            <v>DİYABAKIR</v>
          </cell>
          <cell r="F10">
            <v>1179</v>
          </cell>
          <cell r="G10">
            <v>72</v>
          </cell>
        </row>
        <row r="11">
          <cell r="D11" t="str">
            <v>DİLAN YILDIZ</v>
          </cell>
          <cell r="E11" t="str">
            <v>VAN</v>
          </cell>
          <cell r="F11">
            <v>1202</v>
          </cell>
          <cell r="G11">
            <v>67</v>
          </cell>
        </row>
        <row r="12">
          <cell r="D12" t="str">
            <v>HELİN TEKTAŞ</v>
          </cell>
          <cell r="E12" t="str">
            <v>DİYABAKIR</v>
          </cell>
          <cell r="F12">
            <v>1203</v>
          </cell>
          <cell r="G12">
            <v>67</v>
          </cell>
        </row>
        <row r="13">
          <cell r="D13" t="str">
            <v>HEVİDAR AKTI</v>
          </cell>
          <cell r="E13" t="str">
            <v>VAN</v>
          </cell>
          <cell r="F13">
            <v>1226</v>
          </cell>
          <cell r="G13">
            <v>62</v>
          </cell>
        </row>
        <row r="14">
          <cell r="D14" t="str">
            <v>EVİN ŞİMŞEK</v>
          </cell>
          <cell r="E14" t="str">
            <v>DİYABAKIR</v>
          </cell>
          <cell r="F14">
            <v>1242</v>
          </cell>
          <cell r="G14">
            <v>59</v>
          </cell>
        </row>
        <row r="15">
          <cell r="D15" t="str">
            <v>NURAN ALKAN</v>
          </cell>
          <cell r="E15" t="str">
            <v>VAN</v>
          </cell>
          <cell r="F15">
            <v>1251</v>
          </cell>
          <cell r="G15">
            <v>57</v>
          </cell>
        </row>
        <row r="16">
          <cell r="D16" t="str">
            <v>DİCLE BABAT</v>
          </cell>
          <cell r="E16" t="str">
            <v>VAN</v>
          </cell>
          <cell r="F16">
            <v>1275</v>
          </cell>
          <cell r="G16">
            <v>53</v>
          </cell>
        </row>
        <row r="17">
          <cell r="D17" t="str">
            <v>MEDİNE OLAN</v>
          </cell>
          <cell r="E17" t="str">
            <v>DİYABAKIR</v>
          </cell>
          <cell r="F17">
            <v>1277</v>
          </cell>
          <cell r="G17">
            <v>52</v>
          </cell>
        </row>
        <row r="18">
          <cell r="D18" t="str">
            <v>ŞİLAN ÖGEL</v>
          </cell>
          <cell r="E18" t="str">
            <v>ŞIRNAK</v>
          </cell>
          <cell r="F18">
            <v>1298</v>
          </cell>
          <cell r="G18">
            <v>48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ECRİN ÇELEBİ</v>
          </cell>
          <cell r="E8" t="str">
            <v>VAN</v>
          </cell>
          <cell r="F8">
            <v>52461</v>
          </cell>
          <cell r="G8">
            <v>42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 t="str">
            <v>PELİN EMİNOĞLU</v>
          </cell>
          <cell r="E8" t="str">
            <v>ŞIRNAK</v>
          </cell>
          <cell r="F8">
            <v>1525</v>
          </cell>
          <cell r="G8">
            <v>55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>ŞİLAN ÖGEL</v>
          </cell>
          <cell r="F8" t="str">
            <v>ŞIRNAK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R8">
            <v>120</v>
          </cell>
          <cell r="BS8">
            <v>45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TUANA KAN</v>
          </cell>
          <cell r="F8" t="str">
            <v>DİYABAKIR</v>
          </cell>
          <cell r="G8">
            <v>385</v>
          </cell>
          <cell r="H8">
            <v>409</v>
          </cell>
          <cell r="I8">
            <v>417</v>
          </cell>
          <cell r="J8">
            <v>417</v>
          </cell>
        </row>
        <row r="9">
          <cell r="E9" t="str">
            <v>PELİN EMİNOĞLU</v>
          </cell>
          <cell r="F9" t="str">
            <v>ŞIRNAK</v>
          </cell>
          <cell r="G9">
            <v>407</v>
          </cell>
          <cell r="H9">
            <v>402</v>
          </cell>
          <cell r="I9">
            <v>370</v>
          </cell>
          <cell r="J9">
            <v>407</v>
          </cell>
        </row>
        <row r="10">
          <cell r="E10" t="str">
            <v>ZEHRA İREM ALICI</v>
          </cell>
          <cell r="F10" t="str">
            <v>VAN</v>
          </cell>
          <cell r="G10">
            <v>403</v>
          </cell>
          <cell r="H10" t="str">
            <v>X</v>
          </cell>
          <cell r="I10">
            <v>404</v>
          </cell>
          <cell r="J10">
            <v>404</v>
          </cell>
        </row>
        <row r="11">
          <cell r="E11" t="str">
            <v>ROJDA SÜER</v>
          </cell>
          <cell r="F11" t="str">
            <v>VAN</v>
          </cell>
          <cell r="G11">
            <v>402</v>
          </cell>
          <cell r="H11">
            <v>364</v>
          </cell>
          <cell r="I11" t="str">
            <v>X</v>
          </cell>
          <cell r="J11">
            <v>402</v>
          </cell>
        </row>
        <row r="12">
          <cell r="E12" t="str">
            <v>HELİN TEKTAŞ</v>
          </cell>
          <cell r="F12" t="str">
            <v>DİYABAKIR</v>
          </cell>
          <cell r="G12">
            <v>369</v>
          </cell>
          <cell r="H12">
            <v>394</v>
          </cell>
          <cell r="I12">
            <v>392</v>
          </cell>
          <cell r="J12">
            <v>394</v>
          </cell>
        </row>
        <row r="13">
          <cell r="E13" t="str">
            <v>DİCLE BABAT</v>
          </cell>
          <cell r="F13" t="str">
            <v>VAN</v>
          </cell>
          <cell r="G13">
            <v>351</v>
          </cell>
          <cell r="H13">
            <v>342</v>
          </cell>
          <cell r="I13">
            <v>387</v>
          </cell>
          <cell r="J13">
            <v>387</v>
          </cell>
        </row>
        <row r="14">
          <cell r="E14" t="str">
            <v>DİLAN YILDIZ</v>
          </cell>
          <cell r="F14" t="str">
            <v>VAN</v>
          </cell>
          <cell r="G14">
            <v>354</v>
          </cell>
          <cell r="H14">
            <v>376</v>
          </cell>
          <cell r="I14">
            <v>371</v>
          </cell>
          <cell r="J14">
            <v>376</v>
          </cell>
        </row>
        <row r="15">
          <cell r="E15" t="str">
            <v>EVİN ŞİMŞEK</v>
          </cell>
          <cell r="F15" t="str">
            <v>DİYABAKIR</v>
          </cell>
          <cell r="G15">
            <v>366</v>
          </cell>
          <cell r="H15">
            <v>375</v>
          </cell>
          <cell r="I15" t="str">
            <v>X</v>
          </cell>
          <cell r="J15">
            <v>375</v>
          </cell>
        </row>
        <row r="16">
          <cell r="E16" t="str">
            <v>PELDA DUMAN</v>
          </cell>
          <cell r="F16" t="str">
            <v>ŞIRNAK</v>
          </cell>
          <cell r="G16">
            <v>309</v>
          </cell>
          <cell r="H16">
            <v>360</v>
          </cell>
          <cell r="I16">
            <v>374</v>
          </cell>
          <cell r="J16">
            <v>374</v>
          </cell>
        </row>
        <row r="17">
          <cell r="E17" t="str">
            <v>HEVİDAR AKTI</v>
          </cell>
          <cell r="F17" t="str">
            <v>VAN</v>
          </cell>
          <cell r="G17">
            <v>341</v>
          </cell>
          <cell r="H17">
            <v>357</v>
          </cell>
          <cell r="I17">
            <v>369</v>
          </cell>
          <cell r="J17">
            <v>369</v>
          </cell>
        </row>
        <row r="18">
          <cell r="E18" t="str">
            <v>EMİNE GÖÇER</v>
          </cell>
          <cell r="F18" t="str">
            <v>DİYABAKIR</v>
          </cell>
          <cell r="G18">
            <v>365</v>
          </cell>
          <cell r="H18">
            <v>350</v>
          </cell>
          <cell r="I18">
            <v>361</v>
          </cell>
          <cell r="J18">
            <v>365</v>
          </cell>
        </row>
        <row r="19">
          <cell r="E19" t="str">
            <v>RUKİYE GÜLEYAN</v>
          </cell>
          <cell r="F19" t="str">
            <v>BİNGÖL</v>
          </cell>
          <cell r="G19">
            <v>355</v>
          </cell>
          <cell r="H19">
            <v>361</v>
          </cell>
          <cell r="I19" t="str">
            <v>X</v>
          </cell>
          <cell r="J19">
            <v>361</v>
          </cell>
        </row>
        <row r="20">
          <cell r="E20" t="str">
            <v>ZEHRANUR BAYLAN</v>
          </cell>
          <cell r="F20" t="str">
            <v>BİNGÖL</v>
          </cell>
          <cell r="G20">
            <v>330</v>
          </cell>
          <cell r="H20">
            <v>358</v>
          </cell>
          <cell r="I20">
            <v>324</v>
          </cell>
          <cell r="J20">
            <v>358</v>
          </cell>
        </row>
        <row r="21">
          <cell r="E21" t="str">
            <v>TUBA BİROĞLU</v>
          </cell>
          <cell r="F21" t="str">
            <v>DİYABAKIR</v>
          </cell>
          <cell r="G21">
            <v>357</v>
          </cell>
          <cell r="H21">
            <v>352</v>
          </cell>
          <cell r="I21">
            <v>355</v>
          </cell>
          <cell r="J21">
            <v>357</v>
          </cell>
        </row>
        <row r="22">
          <cell r="E22" t="str">
            <v>ASMİN BATARAY</v>
          </cell>
          <cell r="F22" t="str">
            <v>BİNGÖL</v>
          </cell>
          <cell r="G22">
            <v>345</v>
          </cell>
          <cell r="H22">
            <v>348</v>
          </cell>
          <cell r="I22">
            <v>305</v>
          </cell>
          <cell r="J22">
            <v>348</v>
          </cell>
        </row>
        <row r="23">
          <cell r="E23" t="str">
            <v>SEMANUR DURMAZ</v>
          </cell>
          <cell r="F23" t="str">
            <v>VAN</v>
          </cell>
          <cell r="G23">
            <v>337</v>
          </cell>
          <cell r="H23">
            <v>292</v>
          </cell>
          <cell r="I23">
            <v>348</v>
          </cell>
          <cell r="J23">
            <v>348</v>
          </cell>
        </row>
        <row r="24">
          <cell r="E24" t="str">
            <v>NAZELİN TATAR</v>
          </cell>
          <cell r="F24" t="str">
            <v>ŞIRNAK</v>
          </cell>
          <cell r="G24">
            <v>315</v>
          </cell>
          <cell r="H24">
            <v>330</v>
          </cell>
          <cell r="I24">
            <v>345</v>
          </cell>
          <cell r="J24">
            <v>345</v>
          </cell>
        </row>
        <row r="25">
          <cell r="E25" t="str">
            <v>MEDİNE OLAN</v>
          </cell>
          <cell r="F25" t="str">
            <v>DİYABAKIR</v>
          </cell>
          <cell r="G25">
            <v>321</v>
          </cell>
          <cell r="H25">
            <v>229</v>
          </cell>
          <cell r="I25">
            <v>339</v>
          </cell>
          <cell r="J25">
            <v>339</v>
          </cell>
        </row>
        <row r="26">
          <cell r="E26" t="str">
            <v>FATMA BERRA GÜNDOĞDU</v>
          </cell>
          <cell r="F26" t="str">
            <v>BİNGÖL</v>
          </cell>
          <cell r="G26">
            <v>317</v>
          </cell>
          <cell r="H26">
            <v>329</v>
          </cell>
          <cell r="I26">
            <v>332</v>
          </cell>
          <cell r="J26">
            <v>332</v>
          </cell>
        </row>
        <row r="27">
          <cell r="E27" t="str">
            <v>SÜMEYYA AY</v>
          </cell>
          <cell r="F27" t="str">
            <v>DİYABAKIR</v>
          </cell>
          <cell r="G27">
            <v>330</v>
          </cell>
          <cell r="H27" t="str">
            <v>X</v>
          </cell>
          <cell r="I27" t="str">
            <v>X</v>
          </cell>
          <cell r="J27">
            <v>330</v>
          </cell>
        </row>
        <row r="28">
          <cell r="E28" t="str">
            <v>ECRİN ÇELEBİ</v>
          </cell>
          <cell r="F28" t="str">
            <v>VAN</v>
          </cell>
          <cell r="G28" t="str">
            <v>X</v>
          </cell>
          <cell r="H28">
            <v>320</v>
          </cell>
          <cell r="I28">
            <v>326</v>
          </cell>
          <cell r="J28">
            <v>326</v>
          </cell>
        </row>
        <row r="29">
          <cell r="E29" t="str">
            <v>NURAN ALKAN</v>
          </cell>
          <cell r="F29" t="str">
            <v>VAN</v>
          </cell>
          <cell r="G29" t="str">
            <v>X</v>
          </cell>
          <cell r="H29">
            <v>317</v>
          </cell>
          <cell r="I29">
            <v>307</v>
          </cell>
          <cell r="J29">
            <v>317</v>
          </cell>
        </row>
        <row r="30">
          <cell r="E30" t="str">
            <v>YAĞMUR GÜDÜRÜ</v>
          </cell>
          <cell r="F30" t="str">
            <v>VAN</v>
          </cell>
          <cell r="G30" t="str">
            <v>X</v>
          </cell>
          <cell r="H30">
            <v>299</v>
          </cell>
          <cell r="I30">
            <v>281</v>
          </cell>
          <cell r="J30">
            <v>299</v>
          </cell>
        </row>
        <row r="31">
          <cell r="E31" t="str">
            <v>RONA YAĞIZ</v>
          </cell>
          <cell r="F31" t="str">
            <v>DİYABAKIR</v>
          </cell>
          <cell r="G31">
            <v>269</v>
          </cell>
          <cell r="H31">
            <v>286</v>
          </cell>
          <cell r="I31" t="str">
            <v>X</v>
          </cell>
          <cell r="J31">
            <v>286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TUBA BİROĞLU</v>
          </cell>
          <cell r="F8" t="str">
            <v>DİYABAKIR</v>
          </cell>
          <cell r="G8">
            <v>624</v>
          </cell>
          <cell r="H8">
            <v>671</v>
          </cell>
          <cell r="I8">
            <v>671</v>
          </cell>
          <cell r="J8">
            <v>671</v>
          </cell>
          <cell r="K8">
            <v>51</v>
          </cell>
        </row>
        <row r="9">
          <cell r="E9" t="str">
            <v>PELİN EMİNOĞLU</v>
          </cell>
          <cell r="F9" t="str">
            <v>ŞIRNAK</v>
          </cell>
          <cell r="G9">
            <v>540</v>
          </cell>
          <cell r="H9" t="str">
            <v>x</v>
          </cell>
          <cell r="I9">
            <v>584</v>
          </cell>
          <cell r="J9">
            <v>584</v>
          </cell>
          <cell r="K9">
            <v>45</v>
          </cell>
        </row>
        <row r="10">
          <cell r="E10" t="str">
            <v>ZEHRANUR BAYLAN</v>
          </cell>
          <cell r="F10" t="str">
            <v>BİNGÖL</v>
          </cell>
          <cell r="G10">
            <v>581</v>
          </cell>
          <cell r="H10">
            <v>505</v>
          </cell>
          <cell r="I10">
            <v>566</v>
          </cell>
          <cell r="J10">
            <v>581</v>
          </cell>
          <cell r="K10">
            <v>45</v>
          </cell>
        </row>
        <row r="11">
          <cell r="E11" t="str">
            <v>RUKİYE GÜLEYAN</v>
          </cell>
          <cell r="F11" t="str">
            <v>BİNGÖL</v>
          </cell>
          <cell r="G11">
            <v>573</v>
          </cell>
          <cell r="H11">
            <v>530</v>
          </cell>
          <cell r="I11">
            <v>562</v>
          </cell>
          <cell r="J11">
            <v>573</v>
          </cell>
          <cell r="K11">
            <v>44</v>
          </cell>
        </row>
        <row r="12">
          <cell r="E12" t="str">
            <v>ZEHRA İREM ALICI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568</v>
          </cell>
          <cell r="J12">
            <v>568</v>
          </cell>
          <cell r="K12">
            <v>44</v>
          </cell>
        </row>
        <row r="13">
          <cell r="E13" t="str">
            <v>TUANA KAN</v>
          </cell>
          <cell r="F13" t="str">
            <v>DİYABAKIR</v>
          </cell>
          <cell r="G13">
            <v>479</v>
          </cell>
          <cell r="H13">
            <v>389</v>
          </cell>
          <cell r="I13">
            <v>563</v>
          </cell>
          <cell r="J13">
            <v>563</v>
          </cell>
          <cell r="K13">
            <v>44</v>
          </cell>
        </row>
        <row r="14">
          <cell r="E14" t="str">
            <v>DİLAN YILDIZ</v>
          </cell>
          <cell r="F14" t="str">
            <v>VAN</v>
          </cell>
          <cell r="G14">
            <v>432</v>
          </cell>
          <cell r="H14" t="str">
            <v>x</v>
          </cell>
          <cell r="I14">
            <v>526</v>
          </cell>
          <cell r="J14">
            <v>526</v>
          </cell>
          <cell r="K14">
            <v>41</v>
          </cell>
        </row>
        <row r="15">
          <cell r="E15" t="str">
            <v>SEMANUR DURMAZ</v>
          </cell>
          <cell r="F15" t="str">
            <v>VAN</v>
          </cell>
          <cell r="G15">
            <v>513</v>
          </cell>
          <cell r="H15">
            <v>479</v>
          </cell>
          <cell r="I15">
            <v>487</v>
          </cell>
          <cell r="J15">
            <v>513</v>
          </cell>
          <cell r="K15">
            <v>40</v>
          </cell>
        </row>
        <row r="16">
          <cell r="E16" t="str">
            <v>NAZELİN TATAR</v>
          </cell>
          <cell r="F16" t="str">
            <v>ŞIRNAK</v>
          </cell>
          <cell r="G16">
            <v>261</v>
          </cell>
          <cell r="H16" t="str">
            <v>x</v>
          </cell>
          <cell r="I16">
            <v>459</v>
          </cell>
          <cell r="J16">
            <v>459</v>
          </cell>
          <cell r="K16">
            <v>37</v>
          </cell>
        </row>
        <row r="17">
          <cell r="E17" t="str">
            <v>NURAN ALKAN</v>
          </cell>
          <cell r="F17" t="str">
            <v>VAN</v>
          </cell>
          <cell r="G17">
            <v>376</v>
          </cell>
          <cell r="H17">
            <v>453</v>
          </cell>
          <cell r="I17">
            <v>399</v>
          </cell>
          <cell r="J17">
            <v>453</v>
          </cell>
          <cell r="K17">
            <v>36</v>
          </cell>
        </row>
        <row r="18">
          <cell r="E18" t="str">
            <v>ROJDA SÜER</v>
          </cell>
          <cell r="F18" t="str">
            <v>VAN</v>
          </cell>
          <cell r="G18">
            <v>451</v>
          </cell>
          <cell r="H18">
            <v>447</v>
          </cell>
          <cell r="I18" t="str">
            <v>x</v>
          </cell>
          <cell r="J18">
            <v>451</v>
          </cell>
          <cell r="K18">
            <v>36</v>
          </cell>
        </row>
        <row r="19">
          <cell r="E19" t="str">
            <v>ECRİN ÇELEBİ</v>
          </cell>
          <cell r="F19" t="str">
            <v>VAN</v>
          </cell>
          <cell r="G19">
            <v>429</v>
          </cell>
          <cell r="H19">
            <v>353</v>
          </cell>
          <cell r="I19">
            <v>372</v>
          </cell>
          <cell r="J19">
            <v>429</v>
          </cell>
          <cell r="K19">
            <v>35</v>
          </cell>
        </row>
        <row r="20">
          <cell r="E20" t="str">
            <v>MEDİNE OLAN</v>
          </cell>
          <cell r="F20" t="str">
            <v>DİYABAKIR</v>
          </cell>
          <cell r="G20">
            <v>359</v>
          </cell>
          <cell r="H20">
            <v>313</v>
          </cell>
          <cell r="I20">
            <v>425</v>
          </cell>
          <cell r="J20">
            <v>425</v>
          </cell>
          <cell r="K20">
            <v>35</v>
          </cell>
        </row>
        <row r="21">
          <cell r="E21" t="str">
            <v>DİCLE BABAT</v>
          </cell>
          <cell r="F21" t="str">
            <v>VAN</v>
          </cell>
          <cell r="G21">
            <v>247</v>
          </cell>
          <cell r="H21">
            <v>310</v>
          </cell>
          <cell r="I21">
            <v>308</v>
          </cell>
          <cell r="J21">
            <v>310</v>
          </cell>
          <cell r="K21">
            <v>27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PELDA DUMAN</v>
          </cell>
          <cell r="F8" t="str">
            <v>ŞIRNAK</v>
          </cell>
          <cell r="G8">
            <v>1350</v>
          </cell>
          <cell r="H8">
            <v>1707</v>
          </cell>
          <cell r="I8">
            <v>1824</v>
          </cell>
          <cell r="J8">
            <v>1824</v>
          </cell>
          <cell r="K8">
            <v>49</v>
          </cell>
        </row>
        <row r="9">
          <cell r="E9" t="str">
            <v>FATMA BERRA GÜNDOĞDU</v>
          </cell>
          <cell r="F9" t="str">
            <v>BİNGÖL</v>
          </cell>
          <cell r="G9">
            <v>1427</v>
          </cell>
          <cell r="H9">
            <v>1704</v>
          </cell>
          <cell r="I9">
            <v>1523</v>
          </cell>
          <cell r="J9">
            <v>1704</v>
          </cell>
          <cell r="K9">
            <v>46</v>
          </cell>
        </row>
        <row r="10">
          <cell r="E10" t="str">
            <v>ŞİLAN ÖGEL</v>
          </cell>
          <cell r="F10" t="str">
            <v>ŞIRNAK</v>
          </cell>
          <cell r="G10">
            <v>1500</v>
          </cell>
          <cell r="H10">
            <v>1155</v>
          </cell>
          <cell r="I10">
            <v>1624</v>
          </cell>
          <cell r="J10">
            <v>1624</v>
          </cell>
          <cell r="K10">
            <v>44</v>
          </cell>
        </row>
        <row r="11">
          <cell r="E11" t="str">
            <v>ASMİN BATARAY</v>
          </cell>
          <cell r="F11" t="str">
            <v>BİNGÖL</v>
          </cell>
          <cell r="G11">
            <v>823</v>
          </cell>
          <cell r="H11">
            <v>925</v>
          </cell>
          <cell r="I11">
            <v>1053</v>
          </cell>
          <cell r="J11">
            <v>1053</v>
          </cell>
          <cell r="K11">
            <v>21</v>
          </cell>
        </row>
        <row r="12">
          <cell r="E12" t="str">
            <v>YAĞMUR GÜDÜRÜ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987</v>
          </cell>
          <cell r="J12">
            <v>987</v>
          </cell>
          <cell r="K12">
            <v>18</v>
          </cell>
        </row>
        <row r="13">
          <cell r="E13" t="str">
            <v>HEVİDAR AKTI</v>
          </cell>
          <cell r="F13" t="str">
            <v>VAN</v>
          </cell>
          <cell r="G13" t="str">
            <v>X</v>
          </cell>
          <cell r="H13">
            <v>855</v>
          </cell>
          <cell r="I13">
            <v>890</v>
          </cell>
          <cell r="J13">
            <v>890</v>
          </cell>
          <cell r="K13">
            <v>13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HELİN TEKTAŞ</v>
          </cell>
          <cell r="F8" t="str">
            <v>DİYABAKIR</v>
          </cell>
          <cell r="G8">
            <v>1128</v>
          </cell>
          <cell r="H8">
            <v>1288</v>
          </cell>
          <cell r="I8">
            <v>1364</v>
          </cell>
          <cell r="J8">
            <v>1364</v>
          </cell>
          <cell r="K8">
            <v>39</v>
          </cell>
        </row>
        <row r="9">
          <cell r="E9" t="str">
            <v>EVİN ŞİMŞEK</v>
          </cell>
          <cell r="F9" t="str">
            <v>DİYABAKIR</v>
          </cell>
          <cell r="G9">
            <v>1352</v>
          </cell>
          <cell r="H9">
            <v>1289</v>
          </cell>
          <cell r="I9">
            <v>1243</v>
          </cell>
          <cell r="J9">
            <v>1352</v>
          </cell>
          <cell r="K9">
            <v>39</v>
          </cell>
        </row>
        <row r="10">
          <cell r="E10" t="str">
            <v>SÜMEYYA AY</v>
          </cell>
          <cell r="F10" t="str">
            <v>DİYABAKIR</v>
          </cell>
          <cell r="G10">
            <v>1297</v>
          </cell>
          <cell r="H10">
            <v>1329</v>
          </cell>
          <cell r="I10">
            <v>1280</v>
          </cell>
          <cell r="J10">
            <v>1329</v>
          </cell>
          <cell r="K10">
            <v>38</v>
          </cell>
        </row>
        <row r="11">
          <cell r="E11" t="str">
            <v>EMİNE GÖÇER</v>
          </cell>
          <cell r="F11" t="str">
            <v>DİYABAKIR</v>
          </cell>
          <cell r="G11">
            <v>1309</v>
          </cell>
          <cell r="H11">
            <v>1292</v>
          </cell>
          <cell r="I11">
            <v>1284</v>
          </cell>
          <cell r="J11">
            <v>1309</v>
          </cell>
          <cell r="K11">
            <v>37</v>
          </cell>
        </row>
        <row r="12">
          <cell r="E12" t="str">
            <v>RONA YAĞIZ</v>
          </cell>
          <cell r="F12" t="str">
            <v>DİYABAKIR</v>
          </cell>
          <cell r="G12" t="str">
            <v>X</v>
          </cell>
          <cell r="H12">
            <v>956</v>
          </cell>
          <cell r="I12">
            <v>1040</v>
          </cell>
          <cell r="J12">
            <v>1040</v>
          </cell>
          <cell r="K12">
            <v>26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BAVER ÇİFTÇİ</v>
          </cell>
          <cell r="E8" t="str">
            <v>DİYABAKIR</v>
          </cell>
          <cell r="F8">
            <v>769</v>
          </cell>
          <cell r="G8">
            <v>92</v>
          </cell>
        </row>
        <row r="9">
          <cell r="D9" t="str">
            <v>CAN İĞIN</v>
          </cell>
          <cell r="E9" t="str">
            <v>DİYABAKIR</v>
          </cell>
          <cell r="F9">
            <v>783</v>
          </cell>
          <cell r="G9">
            <v>89</v>
          </cell>
        </row>
        <row r="10">
          <cell r="D10" t="str">
            <v>MEHMET ALİ ERDİL</v>
          </cell>
          <cell r="E10" t="str">
            <v>DİYABAKIR</v>
          </cell>
          <cell r="F10">
            <v>793</v>
          </cell>
          <cell r="G10">
            <v>87</v>
          </cell>
        </row>
        <row r="11">
          <cell r="D11" t="str">
            <v>BARAN AKKAYA</v>
          </cell>
          <cell r="E11" t="str">
            <v>DİYABAKIR</v>
          </cell>
          <cell r="F11">
            <v>799</v>
          </cell>
          <cell r="G11">
            <v>86</v>
          </cell>
        </row>
        <row r="12">
          <cell r="D12" t="str">
            <v>MUHAMMED VELAT ARSLAN</v>
          </cell>
          <cell r="E12" t="str">
            <v>DİYABAKIR</v>
          </cell>
          <cell r="F12">
            <v>806</v>
          </cell>
          <cell r="G12">
            <v>84</v>
          </cell>
        </row>
        <row r="13">
          <cell r="D13" t="str">
            <v>MIRAZ ALİ KOÇ</v>
          </cell>
          <cell r="E13" t="str">
            <v>VAN</v>
          </cell>
          <cell r="F13">
            <v>834</v>
          </cell>
          <cell r="G13">
            <v>79</v>
          </cell>
        </row>
        <row r="14">
          <cell r="D14" t="str">
            <v>MUHAMMED DEMİR</v>
          </cell>
          <cell r="E14" t="str">
            <v>VAN</v>
          </cell>
          <cell r="F14">
            <v>842</v>
          </cell>
          <cell r="G14">
            <v>77</v>
          </cell>
        </row>
        <row r="15">
          <cell r="D15" t="str">
            <v>EFECAN ÖNER</v>
          </cell>
          <cell r="E15" t="str">
            <v>VAN</v>
          </cell>
          <cell r="F15">
            <v>856</v>
          </cell>
          <cell r="G15">
            <v>74</v>
          </cell>
        </row>
        <row r="16">
          <cell r="D16" t="str">
            <v>MAHMUT ENES DÜLGE</v>
          </cell>
          <cell r="E16" t="str">
            <v>DİYABAKIR</v>
          </cell>
          <cell r="F16">
            <v>859</v>
          </cell>
          <cell r="G16">
            <v>74</v>
          </cell>
        </row>
        <row r="17">
          <cell r="D17" t="str">
            <v>YUSUF ACET</v>
          </cell>
          <cell r="E17" t="str">
            <v>BİNGÖL</v>
          </cell>
          <cell r="F17">
            <v>864</v>
          </cell>
          <cell r="G17">
            <v>73</v>
          </cell>
        </row>
        <row r="18">
          <cell r="D18" t="str">
            <v>BAHTİYAR KARABALIK</v>
          </cell>
          <cell r="E18" t="str">
            <v>VAN</v>
          </cell>
          <cell r="F18">
            <v>871</v>
          </cell>
          <cell r="G18">
            <v>71</v>
          </cell>
        </row>
        <row r="19">
          <cell r="D19" t="str">
            <v>ÜNAL KUZAY</v>
          </cell>
          <cell r="E19" t="str">
            <v>VAN</v>
          </cell>
          <cell r="F19">
            <v>889</v>
          </cell>
          <cell r="G19">
            <v>68</v>
          </cell>
        </row>
        <row r="20">
          <cell r="D20" t="str">
            <v>HÜSEYİN MİRAÇ GÜREL</v>
          </cell>
          <cell r="E20" t="str">
            <v>VAN</v>
          </cell>
          <cell r="F20">
            <v>889</v>
          </cell>
          <cell r="G20">
            <v>68</v>
          </cell>
        </row>
        <row r="21">
          <cell r="D21" t="str">
            <v>ENES KESENLİ</v>
          </cell>
          <cell r="E21" t="str">
            <v>VAN</v>
          </cell>
          <cell r="F21">
            <v>890</v>
          </cell>
          <cell r="G21">
            <v>68</v>
          </cell>
        </row>
        <row r="22">
          <cell r="D22" t="str">
            <v>RAMAZAN GÜLLÜ</v>
          </cell>
          <cell r="E22" t="str">
            <v>BİNGÖL</v>
          </cell>
          <cell r="F22">
            <v>906</v>
          </cell>
          <cell r="G22">
            <v>64</v>
          </cell>
        </row>
        <row r="23">
          <cell r="D23" t="str">
            <v>MUAMMER ERDOĞAN</v>
          </cell>
          <cell r="E23" t="str">
            <v>DİYABAKIR</v>
          </cell>
          <cell r="F23">
            <v>914</v>
          </cell>
          <cell r="G23">
            <v>63</v>
          </cell>
        </row>
        <row r="24">
          <cell r="D24" t="str">
            <v>ATİLLA AVCU</v>
          </cell>
          <cell r="E24" t="str">
            <v>BİNGÖL</v>
          </cell>
          <cell r="F24">
            <v>916</v>
          </cell>
          <cell r="G24">
            <v>62</v>
          </cell>
        </row>
        <row r="25">
          <cell r="D25" t="str">
            <v>EYYÜP TUTAR</v>
          </cell>
          <cell r="E25" t="str">
            <v>DİYABAKIR</v>
          </cell>
          <cell r="F25">
            <v>927</v>
          </cell>
          <cell r="G25">
            <v>60</v>
          </cell>
        </row>
        <row r="26">
          <cell r="D26" t="str">
            <v>MUHAMMED TURĞUT</v>
          </cell>
          <cell r="E26" t="str">
            <v>BİNGÖL</v>
          </cell>
          <cell r="F26">
            <v>933</v>
          </cell>
          <cell r="G26">
            <v>59</v>
          </cell>
        </row>
        <row r="27">
          <cell r="D27" t="str">
            <v>MEHMET ALİ COSAN</v>
          </cell>
          <cell r="E27" t="str">
            <v>VAN</v>
          </cell>
          <cell r="F27">
            <v>934</v>
          </cell>
          <cell r="G27">
            <v>59</v>
          </cell>
        </row>
        <row r="28">
          <cell r="D28" t="str">
            <v>MİRZA ŞERİF BOĞA</v>
          </cell>
          <cell r="E28" t="str">
            <v>DİYABAKIR</v>
          </cell>
          <cell r="F28">
            <v>940</v>
          </cell>
          <cell r="G28">
            <v>58</v>
          </cell>
        </row>
        <row r="29">
          <cell r="D29" t="str">
            <v>EZGİN GĞNDÜZ</v>
          </cell>
          <cell r="E29" t="str">
            <v>BİNGÖL</v>
          </cell>
          <cell r="F29">
            <v>960</v>
          </cell>
          <cell r="G29">
            <v>54</v>
          </cell>
        </row>
        <row r="30">
          <cell r="D30" t="str">
            <v>AHMET KAYA</v>
          </cell>
          <cell r="E30" t="str">
            <v>VAN</v>
          </cell>
          <cell r="F30">
            <v>960</v>
          </cell>
          <cell r="G30">
            <v>54</v>
          </cell>
        </row>
        <row r="31">
          <cell r="D31" t="str">
            <v>ÜMİT TAYMAN</v>
          </cell>
          <cell r="E31" t="str">
            <v>BİNGÖL</v>
          </cell>
          <cell r="F31">
            <v>961</v>
          </cell>
          <cell r="G31">
            <v>53</v>
          </cell>
        </row>
        <row r="32">
          <cell r="D32" t="str">
            <v>MUHARREM ABER YILDIZ</v>
          </cell>
          <cell r="E32" t="str">
            <v>BİNGÖL</v>
          </cell>
          <cell r="F32">
            <v>974</v>
          </cell>
          <cell r="G32">
            <v>51</v>
          </cell>
        </row>
        <row r="33">
          <cell r="D33" t="str">
            <v>DARA PİRİNÇÇİOĞLU</v>
          </cell>
          <cell r="E33" t="str">
            <v>DİYABAKIR</v>
          </cell>
          <cell r="F33">
            <v>980</v>
          </cell>
          <cell r="G33">
            <v>50</v>
          </cell>
        </row>
        <row r="34">
          <cell r="D34" t="str">
            <v>ALİ YAĞIZ ŞENLİ</v>
          </cell>
          <cell r="E34" t="str">
            <v>VAN</v>
          </cell>
          <cell r="F34">
            <v>1034</v>
          </cell>
          <cell r="G34">
            <v>39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7">
          <cell r="E57" t="str">
            <v>Baş Hakem</v>
          </cell>
          <cell r="F57" t="str">
            <v>Lider</v>
          </cell>
        </row>
      </sheetData>
      <sheetData sheetId="6">
        <row r="8">
          <cell r="D8" t="str">
            <v>MEHMET ASLAN</v>
          </cell>
          <cell r="E8" t="str">
            <v>DİYABAKIR</v>
          </cell>
          <cell r="F8">
            <v>1031</v>
          </cell>
          <cell r="G8">
            <v>83</v>
          </cell>
        </row>
        <row r="9">
          <cell r="D9" t="str">
            <v>ALPER BAYIR</v>
          </cell>
          <cell r="E9" t="str">
            <v>DİYABAKIR</v>
          </cell>
          <cell r="F9">
            <v>1048</v>
          </cell>
          <cell r="G9">
            <v>80</v>
          </cell>
        </row>
        <row r="10">
          <cell r="D10" t="str">
            <v>AYETULLAH GÜNGÖR</v>
          </cell>
          <cell r="E10" t="str">
            <v>VAN</v>
          </cell>
          <cell r="F10">
            <v>1052</v>
          </cell>
          <cell r="G10">
            <v>79</v>
          </cell>
        </row>
        <row r="11">
          <cell r="D11" t="str">
            <v>ABDULSAMET DUMAN</v>
          </cell>
          <cell r="E11" t="str">
            <v>VAN</v>
          </cell>
          <cell r="F11">
            <v>1073</v>
          </cell>
          <cell r="G11">
            <v>75</v>
          </cell>
        </row>
        <row r="12">
          <cell r="D12" t="str">
            <v>HAVZA YABALAK</v>
          </cell>
          <cell r="E12" t="str">
            <v>VAN</v>
          </cell>
          <cell r="F12">
            <v>1121</v>
          </cell>
          <cell r="G12">
            <v>65</v>
          </cell>
        </row>
        <row r="13">
          <cell r="D13" t="str">
            <v>ALİ EMRE KOL</v>
          </cell>
          <cell r="E13" t="str">
            <v>VAN</v>
          </cell>
          <cell r="F13">
            <v>1146</v>
          </cell>
          <cell r="G13">
            <v>60</v>
          </cell>
        </row>
        <row r="14">
          <cell r="D14" t="str">
            <v>DEVRİM ASLAN BİNGÖL</v>
          </cell>
          <cell r="E14" t="str">
            <v>VAN</v>
          </cell>
          <cell r="F14">
            <v>1161</v>
          </cell>
          <cell r="G14">
            <v>57</v>
          </cell>
        </row>
        <row r="15">
          <cell r="D15" t="str">
            <v>KADRİ BEYAZ</v>
          </cell>
          <cell r="E15" t="str">
            <v>VAN</v>
          </cell>
          <cell r="F15">
            <v>1205</v>
          </cell>
          <cell r="G15">
            <v>49</v>
          </cell>
        </row>
        <row r="16">
          <cell r="D16" t="str">
            <v>MUHAMMED TAHA TONUC</v>
          </cell>
          <cell r="E16" t="str">
            <v>VAN</v>
          </cell>
          <cell r="F16">
            <v>1227</v>
          </cell>
          <cell r="G16">
            <v>44</v>
          </cell>
        </row>
        <row r="17">
          <cell r="D17" t="str">
            <v>ADEM ŞEYLAN</v>
          </cell>
          <cell r="E17" t="str">
            <v>VAN</v>
          </cell>
          <cell r="F17">
            <v>1234</v>
          </cell>
          <cell r="G17">
            <v>43</v>
          </cell>
        </row>
        <row r="18">
          <cell r="F18" t="str">
            <v xml:space="preserve"> </v>
          </cell>
          <cell r="G18" t="str">
            <v xml:space="preserve"> </v>
          </cell>
        </row>
        <row r="19">
          <cell r="F19" t="str">
            <v xml:space="preserve"> </v>
          </cell>
          <cell r="G19" t="str">
            <v xml:space="preserve">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ADEM SAYIR</v>
          </cell>
          <cell r="E8" t="str">
            <v>VAN</v>
          </cell>
          <cell r="F8">
            <v>21087</v>
          </cell>
          <cell r="G8">
            <v>56</v>
          </cell>
        </row>
        <row r="9">
          <cell r="D9" t="str">
            <v>BARAN CAN DEMEZ</v>
          </cell>
          <cell r="E9" t="str">
            <v>VAN</v>
          </cell>
          <cell r="F9">
            <v>21267</v>
          </cell>
          <cell r="G9">
            <v>53</v>
          </cell>
        </row>
        <row r="10">
          <cell r="D10" t="str">
            <v>YUSUF KARAL</v>
          </cell>
          <cell r="E10" t="str">
            <v>ŞIRNAK</v>
          </cell>
          <cell r="F10">
            <v>22924</v>
          </cell>
          <cell r="G10">
            <v>24</v>
          </cell>
        </row>
        <row r="11">
          <cell r="D11" t="str">
            <v>ABDULLAH AYDEMİR</v>
          </cell>
          <cell r="E11" t="str">
            <v>ŞIRNAK</v>
          </cell>
          <cell r="F11">
            <v>24674</v>
          </cell>
          <cell r="G11">
            <v>10</v>
          </cell>
        </row>
        <row r="12">
          <cell r="D12" t="str">
            <v>ENES KESENLİ</v>
          </cell>
          <cell r="E12" t="str">
            <v>VAN</v>
          </cell>
          <cell r="F12" t="str">
            <v>DNF</v>
          </cell>
          <cell r="G12" t="str">
            <v>-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>MIRAZ ALİ KOÇ</v>
          </cell>
          <cell r="F8" t="str">
            <v>VAN</v>
          </cell>
          <cell r="G8">
            <v>481</v>
          </cell>
          <cell r="H8">
            <v>493</v>
          </cell>
          <cell r="I8" t="str">
            <v>X</v>
          </cell>
          <cell r="J8">
            <v>493</v>
          </cell>
        </row>
        <row r="9">
          <cell r="E9" t="str">
            <v>CAN İĞIN</v>
          </cell>
          <cell r="F9" t="str">
            <v>DİYABAKIR</v>
          </cell>
          <cell r="G9">
            <v>461</v>
          </cell>
          <cell r="H9">
            <v>488</v>
          </cell>
          <cell r="I9">
            <v>492</v>
          </cell>
          <cell r="J9">
            <v>492</v>
          </cell>
        </row>
        <row r="10">
          <cell r="E10" t="str">
            <v>AYETULLAH GÜNGÖR</v>
          </cell>
          <cell r="F10" t="str">
            <v>VAN</v>
          </cell>
          <cell r="G10">
            <v>478</v>
          </cell>
          <cell r="H10" t="str">
            <v>X</v>
          </cell>
          <cell r="I10">
            <v>479</v>
          </cell>
          <cell r="J10">
            <v>479</v>
          </cell>
        </row>
        <row r="11">
          <cell r="E11" t="str">
            <v>ABDULSAMET DUMAN</v>
          </cell>
          <cell r="F11" t="str">
            <v>VAN</v>
          </cell>
          <cell r="G11">
            <v>477</v>
          </cell>
          <cell r="H11">
            <v>453</v>
          </cell>
          <cell r="I11">
            <v>464</v>
          </cell>
          <cell r="J11">
            <v>477</v>
          </cell>
        </row>
        <row r="12">
          <cell r="E12" t="str">
            <v>ALPER BAYIR</v>
          </cell>
          <cell r="F12" t="str">
            <v>DİYABAKIR</v>
          </cell>
          <cell r="G12">
            <v>458</v>
          </cell>
          <cell r="H12">
            <v>463</v>
          </cell>
          <cell r="I12">
            <v>456</v>
          </cell>
          <cell r="J12">
            <v>463</v>
          </cell>
        </row>
        <row r="13">
          <cell r="E13" t="str">
            <v>MEHMET ALİ ERDİL</v>
          </cell>
          <cell r="F13" t="str">
            <v>DİYABAKIR</v>
          </cell>
          <cell r="G13">
            <v>462</v>
          </cell>
          <cell r="H13" t="str">
            <v>X</v>
          </cell>
          <cell r="I13">
            <v>435</v>
          </cell>
          <cell r="J13">
            <v>462</v>
          </cell>
        </row>
        <row r="14">
          <cell r="E14" t="str">
            <v>MEHMET ASLAN</v>
          </cell>
          <cell r="F14" t="str">
            <v>DİYABAKIR</v>
          </cell>
          <cell r="G14" t="str">
            <v>X</v>
          </cell>
          <cell r="H14" t="str">
            <v>X</v>
          </cell>
          <cell r="I14">
            <v>459</v>
          </cell>
          <cell r="J14">
            <v>459</v>
          </cell>
        </row>
        <row r="15">
          <cell r="E15" t="str">
            <v>ADEM SAYIR</v>
          </cell>
          <cell r="F15" t="str">
            <v>VAN</v>
          </cell>
          <cell r="G15">
            <v>447</v>
          </cell>
          <cell r="H15" t="str">
            <v>X</v>
          </cell>
          <cell r="I15">
            <v>440</v>
          </cell>
          <cell r="J15">
            <v>447</v>
          </cell>
        </row>
        <row r="16">
          <cell r="E16" t="str">
            <v>BARAN AKKAYA</v>
          </cell>
          <cell r="F16" t="str">
            <v>DİYABAKIR</v>
          </cell>
          <cell r="G16">
            <v>399</v>
          </cell>
          <cell r="H16">
            <v>429</v>
          </cell>
          <cell r="I16">
            <v>442</v>
          </cell>
          <cell r="J16">
            <v>442</v>
          </cell>
        </row>
        <row r="17">
          <cell r="E17" t="str">
            <v>HAVZA YABALAK</v>
          </cell>
          <cell r="F17" t="str">
            <v>VAN</v>
          </cell>
          <cell r="G17" t="str">
            <v>X</v>
          </cell>
          <cell r="H17">
            <v>421</v>
          </cell>
          <cell r="I17" t="str">
            <v>X</v>
          </cell>
          <cell r="J17">
            <v>421</v>
          </cell>
        </row>
        <row r="18">
          <cell r="E18" t="str">
            <v>BARAN CAN DEMEZ</v>
          </cell>
          <cell r="F18" t="str">
            <v>VAN</v>
          </cell>
          <cell r="G18">
            <v>346</v>
          </cell>
          <cell r="H18">
            <v>413</v>
          </cell>
          <cell r="I18">
            <v>402</v>
          </cell>
          <cell r="J18">
            <v>413</v>
          </cell>
        </row>
        <row r="19">
          <cell r="E19" t="str">
            <v>EFECAN ÖNER</v>
          </cell>
          <cell r="F19" t="str">
            <v>VAN</v>
          </cell>
          <cell r="G19">
            <v>382</v>
          </cell>
          <cell r="H19">
            <v>382</v>
          </cell>
          <cell r="I19">
            <v>412</v>
          </cell>
          <cell r="J19">
            <v>412</v>
          </cell>
        </row>
        <row r="20">
          <cell r="E20" t="str">
            <v>RAMAZAN GÜLLÜ</v>
          </cell>
          <cell r="F20" t="str">
            <v>BİNGÖL</v>
          </cell>
          <cell r="G20">
            <v>377</v>
          </cell>
          <cell r="H20">
            <v>410</v>
          </cell>
          <cell r="I20">
            <v>396</v>
          </cell>
          <cell r="J20">
            <v>410</v>
          </cell>
        </row>
        <row r="21">
          <cell r="E21" t="str">
            <v>YUSUF KARAL</v>
          </cell>
          <cell r="F21" t="str">
            <v>ŞIRNAK</v>
          </cell>
          <cell r="G21">
            <v>381</v>
          </cell>
          <cell r="H21">
            <v>406</v>
          </cell>
          <cell r="I21">
            <v>400</v>
          </cell>
          <cell r="J21">
            <v>406</v>
          </cell>
        </row>
        <row r="22">
          <cell r="E22" t="str">
            <v>ABDULLAH AYDEMİR</v>
          </cell>
          <cell r="F22" t="str">
            <v>ŞIRNAK</v>
          </cell>
          <cell r="G22" t="str">
            <v>X</v>
          </cell>
          <cell r="H22">
            <v>388</v>
          </cell>
          <cell r="I22">
            <v>405</v>
          </cell>
          <cell r="J22">
            <v>405</v>
          </cell>
        </row>
        <row r="23">
          <cell r="E23" t="str">
            <v>DARA PİRİNÇÇİOĞLU</v>
          </cell>
          <cell r="F23" t="str">
            <v>DİYABAKIR</v>
          </cell>
          <cell r="G23">
            <v>399</v>
          </cell>
          <cell r="H23" t="str">
            <v>X</v>
          </cell>
          <cell r="I23">
            <v>333</v>
          </cell>
          <cell r="J23">
            <v>399</v>
          </cell>
        </row>
        <row r="24">
          <cell r="E24" t="str">
            <v>EYYÜP TUTAR</v>
          </cell>
          <cell r="F24" t="str">
            <v>DİYABAKIR</v>
          </cell>
          <cell r="G24">
            <v>364</v>
          </cell>
          <cell r="H24" t="str">
            <v>X</v>
          </cell>
          <cell r="I24">
            <v>393</v>
          </cell>
          <cell r="J24">
            <v>393</v>
          </cell>
        </row>
        <row r="25">
          <cell r="E25" t="str">
            <v>ALİ EMRE KOL</v>
          </cell>
          <cell r="F25" t="str">
            <v>VAN</v>
          </cell>
          <cell r="G25">
            <v>392</v>
          </cell>
          <cell r="H25" t="str">
            <v>X</v>
          </cell>
          <cell r="I25">
            <v>392</v>
          </cell>
          <cell r="J25">
            <v>392</v>
          </cell>
        </row>
        <row r="26">
          <cell r="E26" t="str">
            <v>BAVER ÇİFTÇİ</v>
          </cell>
          <cell r="F26" t="str">
            <v>DİYABAKIR</v>
          </cell>
          <cell r="G26">
            <v>375</v>
          </cell>
          <cell r="H26">
            <v>386</v>
          </cell>
          <cell r="I26">
            <v>386</v>
          </cell>
          <cell r="J26">
            <v>386</v>
          </cell>
        </row>
        <row r="27">
          <cell r="E27" t="str">
            <v>KADRİ BEYAZ</v>
          </cell>
          <cell r="F27" t="str">
            <v>VAN</v>
          </cell>
          <cell r="G27">
            <v>386</v>
          </cell>
          <cell r="H27" t="str">
            <v>X</v>
          </cell>
          <cell r="I27">
            <v>340</v>
          </cell>
          <cell r="J27">
            <v>386</v>
          </cell>
        </row>
        <row r="28">
          <cell r="E28" t="str">
            <v>BAHTİYAR KARABALIK</v>
          </cell>
          <cell r="F28" t="str">
            <v>VAN</v>
          </cell>
          <cell r="G28">
            <v>383</v>
          </cell>
          <cell r="H28" t="str">
            <v>X</v>
          </cell>
          <cell r="I28" t="str">
            <v>X</v>
          </cell>
          <cell r="J28">
            <v>383</v>
          </cell>
        </row>
        <row r="29">
          <cell r="E29" t="str">
            <v>DEVRİM ASLAN BİNGÖL</v>
          </cell>
          <cell r="F29" t="str">
            <v>VAN</v>
          </cell>
          <cell r="G29" t="str">
            <v>X</v>
          </cell>
          <cell r="H29">
            <v>381</v>
          </cell>
          <cell r="I29">
            <v>371</v>
          </cell>
          <cell r="J29">
            <v>381</v>
          </cell>
        </row>
        <row r="30">
          <cell r="E30" t="str">
            <v>YUSUF ACET</v>
          </cell>
          <cell r="F30" t="str">
            <v>BİNGÖL</v>
          </cell>
          <cell r="G30">
            <v>379</v>
          </cell>
          <cell r="H30" t="str">
            <v>X</v>
          </cell>
          <cell r="I30">
            <v>371</v>
          </cell>
          <cell r="J30">
            <v>379</v>
          </cell>
        </row>
        <row r="31">
          <cell r="E31" t="str">
            <v>MUHAMMED TAHA TONUC</v>
          </cell>
          <cell r="F31" t="str">
            <v>VAN</v>
          </cell>
          <cell r="G31" t="str">
            <v>X</v>
          </cell>
          <cell r="H31" t="str">
            <v>X</v>
          </cell>
          <cell r="I31">
            <v>378</v>
          </cell>
          <cell r="J31">
            <v>378</v>
          </cell>
        </row>
        <row r="32">
          <cell r="E32" t="str">
            <v>EZGİN GĞNDÜZ</v>
          </cell>
          <cell r="F32" t="str">
            <v>BİNGÖL</v>
          </cell>
          <cell r="G32">
            <v>328</v>
          </cell>
          <cell r="H32">
            <v>361</v>
          </cell>
          <cell r="I32">
            <v>375</v>
          </cell>
          <cell r="J32">
            <v>375</v>
          </cell>
        </row>
        <row r="33">
          <cell r="E33" t="str">
            <v>MUHAMMED VELAT ARSLAN</v>
          </cell>
          <cell r="F33" t="str">
            <v>DİYABAKIR</v>
          </cell>
          <cell r="G33">
            <v>372</v>
          </cell>
          <cell r="H33" t="str">
            <v>X</v>
          </cell>
          <cell r="I33">
            <v>375</v>
          </cell>
          <cell r="J33">
            <v>375</v>
          </cell>
        </row>
        <row r="34">
          <cell r="E34" t="str">
            <v>MUHAMMED TURĞUT</v>
          </cell>
          <cell r="F34" t="str">
            <v>BİNGÖL</v>
          </cell>
          <cell r="G34">
            <v>337</v>
          </cell>
          <cell r="H34">
            <v>323</v>
          </cell>
          <cell r="I34">
            <v>362</v>
          </cell>
          <cell r="J34">
            <v>362</v>
          </cell>
        </row>
        <row r="35">
          <cell r="E35" t="str">
            <v>HÜSEYİN MİRAÇ GÜREL</v>
          </cell>
          <cell r="F35" t="str">
            <v>VAN</v>
          </cell>
          <cell r="G35">
            <v>361</v>
          </cell>
          <cell r="H35" t="str">
            <v>X</v>
          </cell>
          <cell r="I35">
            <v>353</v>
          </cell>
          <cell r="J35">
            <v>361</v>
          </cell>
        </row>
        <row r="36">
          <cell r="E36" t="str">
            <v>MİRZA ŞERİF BOĞA</v>
          </cell>
          <cell r="F36" t="str">
            <v>DİYABAKIR</v>
          </cell>
          <cell r="G36" t="str">
            <v>X</v>
          </cell>
          <cell r="H36">
            <v>356</v>
          </cell>
          <cell r="I36">
            <v>360</v>
          </cell>
          <cell r="J36">
            <v>360</v>
          </cell>
        </row>
        <row r="37">
          <cell r="E37" t="str">
            <v>MUHAMMED DEMİR</v>
          </cell>
          <cell r="F37" t="str">
            <v>VAN</v>
          </cell>
          <cell r="G37" t="str">
            <v>X</v>
          </cell>
          <cell r="H37" t="str">
            <v>X</v>
          </cell>
          <cell r="I37">
            <v>360</v>
          </cell>
          <cell r="J37">
            <v>360</v>
          </cell>
        </row>
        <row r="38">
          <cell r="E38" t="str">
            <v>ÜNAL KUZAY</v>
          </cell>
          <cell r="F38" t="str">
            <v>VAN</v>
          </cell>
          <cell r="G38">
            <v>354</v>
          </cell>
          <cell r="H38">
            <v>359</v>
          </cell>
          <cell r="I38" t="str">
            <v>X</v>
          </cell>
          <cell r="J38">
            <v>359</v>
          </cell>
        </row>
        <row r="39">
          <cell r="E39" t="str">
            <v>MAHMUT ENES DÜLGE</v>
          </cell>
          <cell r="F39" t="str">
            <v>DİYABAKIR</v>
          </cell>
          <cell r="G39">
            <v>347</v>
          </cell>
          <cell r="H39">
            <v>357</v>
          </cell>
          <cell r="I39">
            <v>322</v>
          </cell>
          <cell r="J39">
            <v>357</v>
          </cell>
        </row>
        <row r="40">
          <cell r="E40" t="str">
            <v>ÜMİT TAYMAN</v>
          </cell>
          <cell r="F40" t="str">
            <v>BİNGÖL</v>
          </cell>
          <cell r="G40">
            <v>347</v>
          </cell>
          <cell r="H40" t="str">
            <v>X</v>
          </cell>
          <cell r="I40">
            <v>281</v>
          </cell>
          <cell r="J40">
            <v>347</v>
          </cell>
        </row>
        <row r="41">
          <cell r="E41" t="str">
            <v>ENES KESENLİ</v>
          </cell>
          <cell r="F41" t="str">
            <v>VAN</v>
          </cell>
          <cell r="G41" t="str">
            <v>X</v>
          </cell>
          <cell r="H41">
            <v>342</v>
          </cell>
          <cell r="I41">
            <v>313</v>
          </cell>
          <cell r="J41">
            <v>342</v>
          </cell>
        </row>
        <row r="42">
          <cell r="E42" t="str">
            <v>ATİLLA AVCU</v>
          </cell>
          <cell r="F42" t="str">
            <v>BİNGÖL</v>
          </cell>
          <cell r="G42">
            <v>315</v>
          </cell>
          <cell r="H42">
            <v>331</v>
          </cell>
          <cell r="I42" t="str">
            <v>X</v>
          </cell>
          <cell r="J42">
            <v>331</v>
          </cell>
        </row>
        <row r="43">
          <cell r="E43" t="str">
            <v>AHMET KAYA</v>
          </cell>
          <cell r="F43" t="str">
            <v>VAN</v>
          </cell>
          <cell r="G43">
            <v>311</v>
          </cell>
          <cell r="H43">
            <v>327</v>
          </cell>
          <cell r="I43">
            <v>300</v>
          </cell>
          <cell r="J43">
            <v>327</v>
          </cell>
        </row>
        <row r="44">
          <cell r="E44" t="str">
            <v>MEHMET ALİ COSAN</v>
          </cell>
          <cell r="F44" t="str">
            <v>VAN</v>
          </cell>
          <cell r="G44" t="str">
            <v>X</v>
          </cell>
          <cell r="H44" t="str">
            <v>X</v>
          </cell>
          <cell r="I44">
            <v>312</v>
          </cell>
          <cell r="J44">
            <v>312</v>
          </cell>
        </row>
        <row r="45">
          <cell r="E45" t="str">
            <v>ADEM ŞEYLAN</v>
          </cell>
          <cell r="F45" t="str">
            <v>VAN</v>
          </cell>
          <cell r="G45">
            <v>275</v>
          </cell>
          <cell r="H45">
            <v>304</v>
          </cell>
          <cell r="I45">
            <v>293</v>
          </cell>
          <cell r="J45">
            <v>304</v>
          </cell>
        </row>
        <row r="46">
          <cell r="E46" t="str">
            <v>ALİ YAĞIZ ŞENLİ</v>
          </cell>
          <cell r="F46" t="str">
            <v>VAN</v>
          </cell>
          <cell r="G46">
            <v>278</v>
          </cell>
          <cell r="H46">
            <v>268</v>
          </cell>
          <cell r="I46">
            <v>295</v>
          </cell>
          <cell r="J46">
            <v>295</v>
          </cell>
        </row>
        <row r="47">
          <cell r="E47" t="str">
            <v>MUHARREM ABER YILDIZ</v>
          </cell>
          <cell r="F47" t="str">
            <v>BİNGÖL</v>
          </cell>
          <cell r="G47">
            <v>270</v>
          </cell>
          <cell r="H47">
            <v>258</v>
          </cell>
          <cell r="I47" t="str">
            <v>X</v>
          </cell>
          <cell r="J47">
            <v>270</v>
          </cell>
        </row>
        <row r="48">
          <cell r="E48" t="str">
            <v>MUAMMER ERDOĞAN</v>
          </cell>
          <cell r="F48" t="str">
            <v>DİYABAKIR</v>
          </cell>
          <cell r="G48" t="str">
            <v>X</v>
          </cell>
          <cell r="H48" t="str">
            <v>X</v>
          </cell>
          <cell r="I48" t="str">
            <v>X</v>
          </cell>
          <cell r="J48" t="str">
            <v>NM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MUHAMMED VELAT ARSLAN</v>
          </cell>
          <cell r="F8" t="str">
            <v>DİYABAKIR</v>
          </cell>
          <cell r="G8">
            <v>735</v>
          </cell>
          <cell r="H8">
            <v>662</v>
          </cell>
          <cell r="I8">
            <v>719</v>
          </cell>
          <cell r="J8">
            <v>735</v>
          </cell>
          <cell r="K8">
            <v>42</v>
          </cell>
        </row>
        <row r="9">
          <cell r="E9" t="str">
            <v>ADEM SAYIR</v>
          </cell>
          <cell r="F9" t="str">
            <v>VAN</v>
          </cell>
          <cell r="G9">
            <v>606</v>
          </cell>
          <cell r="H9">
            <v>581</v>
          </cell>
          <cell r="I9">
            <v>722</v>
          </cell>
          <cell r="J9">
            <v>722</v>
          </cell>
          <cell r="K9">
            <v>41</v>
          </cell>
        </row>
        <row r="10">
          <cell r="E10" t="str">
            <v>MIRAZ ALİ KOÇ</v>
          </cell>
          <cell r="F10" t="str">
            <v>VAN</v>
          </cell>
          <cell r="G10">
            <v>694</v>
          </cell>
          <cell r="H10">
            <v>700</v>
          </cell>
          <cell r="I10">
            <v>714</v>
          </cell>
          <cell r="J10">
            <v>714</v>
          </cell>
          <cell r="K10">
            <v>41</v>
          </cell>
        </row>
        <row r="11">
          <cell r="E11" t="str">
            <v>ABDULLAH AYDEMİR</v>
          </cell>
          <cell r="F11" t="str">
            <v>ŞIRNAK</v>
          </cell>
          <cell r="G11">
            <v>610</v>
          </cell>
          <cell r="H11">
            <v>670</v>
          </cell>
          <cell r="I11">
            <v>655</v>
          </cell>
          <cell r="J11">
            <v>670</v>
          </cell>
          <cell r="K11">
            <v>38</v>
          </cell>
        </row>
        <row r="12">
          <cell r="E12" t="str">
            <v>BAVER ÇİFTÇİ</v>
          </cell>
          <cell r="F12" t="str">
            <v>DİYABAKIR</v>
          </cell>
          <cell r="G12" t="str">
            <v>X</v>
          </cell>
          <cell r="H12">
            <v>530</v>
          </cell>
          <cell r="I12">
            <v>645</v>
          </cell>
          <cell r="J12">
            <v>645</v>
          </cell>
          <cell r="K12">
            <v>36</v>
          </cell>
        </row>
        <row r="13">
          <cell r="E13" t="str">
            <v>BAHTİYAR KARABALIK</v>
          </cell>
          <cell r="F13" t="str">
            <v>VAN</v>
          </cell>
          <cell r="G13">
            <v>498</v>
          </cell>
          <cell r="H13">
            <v>632</v>
          </cell>
          <cell r="I13">
            <v>630</v>
          </cell>
          <cell r="J13">
            <v>632</v>
          </cell>
          <cell r="K13">
            <v>35</v>
          </cell>
        </row>
        <row r="14">
          <cell r="E14" t="str">
            <v>AYETULLAH GÜNGÖR</v>
          </cell>
          <cell r="F14" t="str">
            <v>VAN</v>
          </cell>
          <cell r="G14" t="str">
            <v>X</v>
          </cell>
          <cell r="H14">
            <v>617</v>
          </cell>
          <cell r="I14">
            <v>576</v>
          </cell>
          <cell r="J14">
            <v>617</v>
          </cell>
          <cell r="K14">
            <v>34</v>
          </cell>
        </row>
        <row r="15">
          <cell r="E15" t="str">
            <v>ALİ EMRE KOL</v>
          </cell>
          <cell r="F15" t="str">
            <v>VAN</v>
          </cell>
          <cell r="G15" t="str">
            <v>X</v>
          </cell>
          <cell r="H15">
            <v>594</v>
          </cell>
          <cell r="I15" t="str">
            <v>X</v>
          </cell>
          <cell r="J15">
            <v>594</v>
          </cell>
          <cell r="K15">
            <v>33</v>
          </cell>
        </row>
        <row r="16">
          <cell r="E16" t="str">
            <v>EFECAN ÖNER</v>
          </cell>
          <cell r="F16" t="str">
            <v>VAN</v>
          </cell>
          <cell r="G16">
            <v>567</v>
          </cell>
          <cell r="H16" t="str">
            <v>X</v>
          </cell>
          <cell r="I16">
            <v>575</v>
          </cell>
          <cell r="J16">
            <v>575</v>
          </cell>
          <cell r="K16">
            <v>32</v>
          </cell>
        </row>
        <row r="17">
          <cell r="E17" t="str">
            <v>ENES KESENLİ</v>
          </cell>
          <cell r="F17" t="str">
            <v>VAN</v>
          </cell>
          <cell r="G17">
            <v>481</v>
          </cell>
          <cell r="H17">
            <v>580</v>
          </cell>
          <cell r="I17">
            <v>587</v>
          </cell>
          <cell r="J17">
            <v>587</v>
          </cell>
          <cell r="K17">
            <v>32</v>
          </cell>
        </row>
        <row r="18">
          <cell r="E18" t="str">
            <v>MEHMET ALİ COSAN</v>
          </cell>
          <cell r="F18" t="str">
            <v>VAN</v>
          </cell>
          <cell r="G18">
            <v>450</v>
          </cell>
          <cell r="H18">
            <v>584</v>
          </cell>
          <cell r="I18" t="str">
            <v>X</v>
          </cell>
          <cell r="J18">
            <v>584</v>
          </cell>
          <cell r="K18">
            <v>32</v>
          </cell>
        </row>
        <row r="19">
          <cell r="E19" t="str">
            <v>MUHAMMED DEMİR</v>
          </cell>
          <cell r="F19" t="str">
            <v>VAN</v>
          </cell>
          <cell r="G19">
            <v>470</v>
          </cell>
          <cell r="H19">
            <v>515</v>
          </cell>
          <cell r="I19">
            <v>543</v>
          </cell>
          <cell r="J19">
            <v>543</v>
          </cell>
          <cell r="K19">
            <v>29</v>
          </cell>
        </row>
        <row r="20">
          <cell r="E20" t="str">
            <v>BARAN CAN DEMEZ</v>
          </cell>
          <cell r="F20" t="str">
            <v>VAN</v>
          </cell>
          <cell r="G20" t="str">
            <v>X</v>
          </cell>
          <cell r="H20">
            <v>444</v>
          </cell>
          <cell r="I20">
            <v>528</v>
          </cell>
          <cell r="J20">
            <v>528</v>
          </cell>
          <cell r="K20">
            <v>28</v>
          </cell>
        </row>
        <row r="21">
          <cell r="E21" t="str">
            <v>ÜNAL KUZAY</v>
          </cell>
          <cell r="F21" t="str">
            <v>VAN</v>
          </cell>
          <cell r="G21">
            <v>520</v>
          </cell>
          <cell r="H21">
            <v>474</v>
          </cell>
          <cell r="I21">
            <v>498</v>
          </cell>
          <cell r="J21">
            <v>520</v>
          </cell>
          <cell r="K21">
            <v>28</v>
          </cell>
        </row>
        <row r="22">
          <cell r="E22" t="str">
            <v>ADEM ŞEYLAN</v>
          </cell>
          <cell r="F22" t="str">
            <v>VAN</v>
          </cell>
          <cell r="G22">
            <v>507</v>
          </cell>
          <cell r="H22">
            <v>459</v>
          </cell>
          <cell r="I22">
            <v>490</v>
          </cell>
          <cell r="J22">
            <v>507</v>
          </cell>
          <cell r="K22">
            <v>27</v>
          </cell>
        </row>
        <row r="23">
          <cell r="E23" t="str">
            <v>KADRİ BEYAZ</v>
          </cell>
          <cell r="F23" t="str">
            <v>VAN</v>
          </cell>
          <cell r="G23" t="str">
            <v>X</v>
          </cell>
          <cell r="H23">
            <v>500</v>
          </cell>
          <cell r="I23">
            <v>479</v>
          </cell>
          <cell r="J23">
            <v>500</v>
          </cell>
          <cell r="K23">
            <v>27</v>
          </cell>
        </row>
        <row r="24">
          <cell r="E24" t="str">
            <v>MAHMUT ENES DÜLGE</v>
          </cell>
          <cell r="F24" t="str">
            <v>DİYABAKIR</v>
          </cell>
          <cell r="G24">
            <v>434</v>
          </cell>
          <cell r="H24">
            <v>486</v>
          </cell>
          <cell r="I24" t="str">
            <v>X</v>
          </cell>
          <cell r="J24">
            <v>486</v>
          </cell>
          <cell r="K24">
            <v>26</v>
          </cell>
        </row>
        <row r="25">
          <cell r="E25" t="str">
            <v>AHMET KAYA</v>
          </cell>
          <cell r="F25" t="str">
            <v>VAN</v>
          </cell>
          <cell r="G25">
            <v>494</v>
          </cell>
          <cell r="H25" t="str">
            <v>X</v>
          </cell>
          <cell r="I25">
            <v>460</v>
          </cell>
          <cell r="J25">
            <v>494</v>
          </cell>
          <cell r="K25">
            <v>26</v>
          </cell>
        </row>
        <row r="26">
          <cell r="E26" t="str">
            <v>ABDULSAMET DUMAN</v>
          </cell>
          <cell r="F26" t="str">
            <v>VAN</v>
          </cell>
          <cell r="G26" t="str">
            <v>X</v>
          </cell>
          <cell r="H26">
            <v>321</v>
          </cell>
          <cell r="I26">
            <v>462</v>
          </cell>
          <cell r="J26">
            <v>462</v>
          </cell>
          <cell r="K26">
            <v>24</v>
          </cell>
        </row>
        <row r="27">
          <cell r="E27" t="str">
            <v>MUHAMMED TAHA TONUC</v>
          </cell>
          <cell r="F27" t="str">
            <v>VAN</v>
          </cell>
          <cell r="G27">
            <v>426</v>
          </cell>
          <cell r="H27" t="str">
            <v>X</v>
          </cell>
          <cell r="I27">
            <v>450</v>
          </cell>
          <cell r="J27">
            <v>450</v>
          </cell>
          <cell r="K27">
            <v>23</v>
          </cell>
        </row>
        <row r="28">
          <cell r="E28" t="str">
            <v>HÜSEYİN MİRAÇ GÜREL</v>
          </cell>
          <cell r="F28" t="str">
            <v>VAN</v>
          </cell>
          <cell r="G28">
            <v>279</v>
          </cell>
          <cell r="H28" t="str">
            <v>X</v>
          </cell>
          <cell r="I28">
            <v>290</v>
          </cell>
          <cell r="J28">
            <v>290</v>
          </cell>
          <cell r="K28">
            <v>12</v>
          </cell>
        </row>
        <row r="29">
          <cell r="E29" t="str">
            <v>DARA PİRİNÇÇİOĞLU</v>
          </cell>
          <cell r="F29" t="str">
            <v>DİYABAKIR</v>
          </cell>
          <cell r="J29" t="str">
            <v>DNS</v>
          </cell>
          <cell r="K29">
            <v>0</v>
          </cell>
        </row>
        <row r="30">
          <cell r="E30" t="str">
            <v>EYYÜP TUTAR</v>
          </cell>
          <cell r="F30" t="str">
            <v>DİYABAKIR</v>
          </cell>
          <cell r="J30" t="str">
            <v>DNS</v>
          </cell>
          <cell r="K30">
            <v>0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RAMAZAN GÜLLÜ</v>
          </cell>
          <cell r="F8" t="str">
            <v>BİNGÖL</v>
          </cell>
          <cell r="G8" t="str">
            <v>X</v>
          </cell>
          <cell r="H8">
            <v>1868</v>
          </cell>
          <cell r="I8">
            <v>2055</v>
          </cell>
          <cell r="J8">
            <v>2055</v>
          </cell>
          <cell r="K8">
            <v>40</v>
          </cell>
        </row>
        <row r="9">
          <cell r="E9" t="str">
            <v>YUSUF ACET</v>
          </cell>
          <cell r="F9" t="str">
            <v>BİNGÖL</v>
          </cell>
          <cell r="G9" t="str">
            <v>X</v>
          </cell>
          <cell r="H9">
            <v>1470</v>
          </cell>
          <cell r="I9">
            <v>1582</v>
          </cell>
          <cell r="J9">
            <v>1582</v>
          </cell>
          <cell r="K9">
            <v>30</v>
          </cell>
        </row>
        <row r="10">
          <cell r="E10" t="str">
            <v>ATİLLA AVCU</v>
          </cell>
          <cell r="F10" t="str">
            <v>BİNGÖL</v>
          </cell>
          <cell r="G10">
            <v>1335</v>
          </cell>
          <cell r="H10" t="str">
            <v>X</v>
          </cell>
          <cell r="I10">
            <v>1497</v>
          </cell>
          <cell r="J10">
            <v>1497</v>
          </cell>
          <cell r="K10">
            <v>28</v>
          </cell>
        </row>
        <row r="11">
          <cell r="E11" t="str">
            <v>MUHARREM ABER YILDIZ</v>
          </cell>
          <cell r="F11" t="str">
            <v>BİNGÖL</v>
          </cell>
          <cell r="G11">
            <v>1495</v>
          </cell>
          <cell r="H11" t="str">
            <v>X</v>
          </cell>
          <cell r="I11" t="str">
            <v>X</v>
          </cell>
          <cell r="J11">
            <v>1495</v>
          </cell>
          <cell r="K11">
            <v>28</v>
          </cell>
        </row>
        <row r="12">
          <cell r="E12" t="str">
            <v>DEVRİM ASLAN BİNGÖL</v>
          </cell>
          <cell r="F12" t="str">
            <v>VAN</v>
          </cell>
          <cell r="G12" t="str">
            <v>X</v>
          </cell>
          <cell r="H12">
            <v>1454</v>
          </cell>
          <cell r="I12">
            <v>1421</v>
          </cell>
          <cell r="J12">
            <v>1454</v>
          </cell>
          <cell r="K12">
            <v>28</v>
          </cell>
        </row>
        <row r="13">
          <cell r="E13" t="str">
            <v>YUSUF KARAL</v>
          </cell>
          <cell r="F13" t="str">
            <v>ŞIRNAK</v>
          </cell>
          <cell r="G13">
            <v>1272</v>
          </cell>
          <cell r="H13" t="str">
            <v>X</v>
          </cell>
          <cell r="I13">
            <v>1367</v>
          </cell>
          <cell r="J13">
            <v>1367</v>
          </cell>
          <cell r="K13">
            <v>26</v>
          </cell>
        </row>
        <row r="14">
          <cell r="E14" t="str">
            <v>ÜMİT TAYMAN</v>
          </cell>
          <cell r="F14" t="str">
            <v>BİNGÖL</v>
          </cell>
          <cell r="G14" t="str">
            <v>X</v>
          </cell>
          <cell r="H14">
            <v>1342</v>
          </cell>
          <cell r="I14" t="str">
            <v>X</v>
          </cell>
          <cell r="J14">
            <v>1342</v>
          </cell>
          <cell r="K14">
            <v>25</v>
          </cell>
        </row>
        <row r="15">
          <cell r="E15" t="str">
            <v>MUHAMMED TURĞUT</v>
          </cell>
          <cell r="F15" t="str">
            <v>BİNGÖL</v>
          </cell>
          <cell r="G15" t="str">
            <v>X</v>
          </cell>
          <cell r="H15">
            <v>1271</v>
          </cell>
          <cell r="I15">
            <v>1035</v>
          </cell>
          <cell r="J15">
            <v>1271</v>
          </cell>
          <cell r="K15">
            <v>24</v>
          </cell>
        </row>
        <row r="16">
          <cell r="E16" t="str">
            <v>ALİ EMRE KOL</v>
          </cell>
          <cell r="F16" t="str">
            <v>VAN</v>
          </cell>
          <cell r="J16" t="str">
            <v>DNS</v>
          </cell>
          <cell r="K16">
            <v>0</v>
          </cell>
        </row>
        <row r="17">
          <cell r="E17" t="str">
            <v>EZGİN GĞNDÜZ</v>
          </cell>
          <cell r="F17" t="str">
            <v>BİNGÖL</v>
          </cell>
          <cell r="G17" t="str">
            <v>X</v>
          </cell>
          <cell r="H17" t="str">
            <v>X</v>
          </cell>
          <cell r="I17" t="str">
            <v>X</v>
          </cell>
          <cell r="J17" t="str">
            <v>NM</v>
          </cell>
          <cell r="K17">
            <v>0</v>
          </cell>
        </row>
        <row r="18">
          <cell r="E18" t="str">
            <v>HAVZA YABALAK</v>
          </cell>
          <cell r="F18" t="str">
            <v>VAN</v>
          </cell>
          <cell r="G18" t="str">
            <v>X</v>
          </cell>
          <cell r="H18" t="str">
            <v>X</v>
          </cell>
          <cell r="I18" t="str">
            <v>X</v>
          </cell>
          <cell r="J18" t="str">
            <v>NM</v>
          </cell>
          <cell r="K18">
            <v>0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ALPER BAYIR</v>
          </cell>
          <cell r="F8" t="str">
            <v>DİYABAKIR</v>
          </cell>
          <cell r="G8" t="str">
            <v>X</v>
          </cell>
          <cell r="H8">
            <v>1803</v>
          </cell>
          <cell r="I8">
            <v>2032</v>
          </cell>
          <cell r="J8">
            <v>2032</v>
          </cell>
          <cell r="K8">
            <v>66</v>
          </cell>
        </row>
        <row r="9">
          <cell r="E9" t="str">
            <v>MEHMET ALİ ERDİL</v>
          </cell>
          <cell r="F9" t="str">
            <v>DİYABAKIR</v>
          </cell>
          <cell r="G9">
            <v>1645</v>
          </cell>
          <cell r="H9">
            <v>1658</v>
          </cell>
          <cell r="I9">
            <v>1969</v>
          </cell>
          <cell r="J9">
            <v>1969</v>
          </cell>
          <cell r="K9">
            <v>63</v>
          </cell>
        </row>
        <row r="10">
          <cell r="E10" t="str">
            <v>BARAN AKKAYA</v>
          </cell>
          <cell r="F10" t="str">
            <v>DİYABAKIR</v>
          </cell>
          <cell r="G10">
            <v>1809</v>
          </cell>
          <cell r="H10">
            <v>1949</v>
          </cell>
          <cell r="I10" t="str">
            <v>X</v>
          </cell>
          <cell r="J10">
            <v>1949</v>
          </cell>
          <cell r="K10">
            <v>62</v>
          </cell>
        </row>
        <row r="11">
          <cell r="E11" t="str">
            <v>MEHMET ASLAN</v>
          </cell>
          <cell r="F11" t="str">
            <v>DİYABAKIR</v>
          </cell>
          <cell r="G11">
            <v>1797</v>
          </cell>
          <cell r="H11">
            <v>1826</v>
          </cell>
          <cell r="I11">
            <v>1853</v>
          </cell>
          <cell r="J11">
            <v>1853</v>
          </cell>
          <cell r="K11">
            <v>59</v>
          </cell>
        </row>
        <row r="12">
          <cell r="E12" t="str">
            <v>ALİ YAĞIZ ŞENLİ</v>
          </cell>
          <cell r="F12" t="str">
            <v>VAN</v>
          </cell>
          <cell r="G12">
            <v>1452</v>
          </cell>
          <cell r="H12">
            <v>1770</v>
          </cell>
          <cell r="I12" t="str">
            <v>X</v>
          </cell>
          <cell r="J12">
            <v>1770</v>
          </cell>
          <cell r="K12">
            <v>55</v>
          </cell>
        </row>
        <row r="13">
          <cell r="E13" t="str">
            <v>DARA PİRİNÇÇİOĞLU</v>
          </cell>
          <cell r="F13" t="str">
            <v>DİYABAKIR</v>
          </cell>
          <cell r="G13" t="str">
            <v>X</v>
          </cell>
          <cell r="H13" t="str">
            <v>X</v>
          </cell>
          <cell r="I13">
            <v>1733</v>
          </cell>
          <cell r="J13">
            <v>1733</v>
          </cell>
          <cell r="K13">
            <v>54</v>
          </cell>
        </row>
        <row r="14">
          <cell r="E14" t="str">
            <v>CAN İĞIN</v>
          </cell>
          <cell r="F14" t="str">
            <v>DİYABAKIR</v>
          </cell>
          <cell r="G14">
            <v>1217</v>
          </cell>
          <cell r="H14">
            <v>1560</v>
          </cell>
          <cell r="I14">
            <v>1510</v>
          </cell>
          <cell r="J14">
            <v>1560</v>
          </cell>
          <cell r="K14">
            <v>47</v>
          </cell>
        </row>
        <row r="15">
          <cell r="E15" t="str">
            <v>MUAMMER ERDOĞAN</v>
          </cell>
          <cell r="F15" t="str">
            <v>DİYABAKIR</v>
          </cell>
          <cell r="G15">
            <v>1229</v>
          </cell>
          <cell r="H15">
            <v>1280</v>
          </cell>
          <cell r="I15">
            <v>1512</v>
          </cell>
          <cell r="J15">
            <v>1512</v>
          </cell>
          <cell r="K15">
            <v>45</v>
          </cell>
        </row>
        <row r="16">
          <cell r="E16" t="str">
            <v>MİRZA ŞERİF BOĞA</v>
          </cell>
          <cell r="F16" t="str">
            <v>DİYABAKIR</v>
          </cell>
          <cell r="G16">
            <v>1178</v>
          </cell>
          <cell r="H16">
            <v>1160</v>
          </cell>
          <cell r="I16">
            <v>1414</v>
          </cell>
          <cell r="J16">
            <v>1414</v>
          </cell>
          <cell r="K16">
            <v>41</v>
          </cell>
        </row>
        <row r="17">
          <cell r="E17" t="str">
            <v>EYYÜP TUTAR</v>
          </cell>
          <cell r="F17" t="str">
            <v>DİYABAKIR</v>
          </cell>
          <cell r="G17" t="str">
            <v>X</v>
          </cell>
          <cell r="H17" t="str">
            <v>X</v>
          </cell>
          <cell r="I17">
            <v>923</v>
          </cell>
          <cell r="J17">
            <v>923</v>
          </cell>
          <cell r="K17">
            <v>21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MERVE GEZİCİ</v>
          </cell>
          <cell r="E8" t="str">
            <v>BİNGÖL</v>
          </cell>
          <cell r="F8">
            <v>839</v>
          </cell>
          <cell r="G8">
            <v>92</v>
          </cell>
        </row>
        <row r="9">
          <cell r="D9" t="str">
            <v>GÜLAY GÜLER</v>
          </cell>
          <cell r="E9" t="str">
            <v>BİNGÖL</v>
          </cell>
          <cell r="F9">
            <v>873</v>
          </cell>
          <cell r="G9">
            <v>85</v>
          </cell>
        </row>
        <row r="10">
          <cell r="D10" t="str">
            <v>BÜŞRA TEKBAŞ</v>
          </cell>
          <cell r="E10" t="str">
            <v>BİNGÖL</v>
          </cell>
          <cell r="F10">
            <v>898</v>
          </cell>
          <cell r="G10">
            <v>80</v>
          </cell>
        </row>
        <row r="11">
          <cell r="D11" t="str">
            <v>SAHRA ÇOBAN</v>
          </cell>
          <cell r="E11" t="str">
            <v>VAN</v>
          </cell>
          <cell r="F11">
            <v>902</v>
          </cell>
          <cell r="G11">
            <v>79</v>
          </cell>
        </row>
        <row r="12">
          <cell r="D12" t="str">
            <v>ŞEVVAL ERİNGİN</v>
          </cell>
          <cell r="E12" t="str">
            <v>DİYABAKIR</v>
          </cell>
          <cell r="F12">
            <v>914</v>
          </cell>
          <cell r="G12">
            <v>77</v>
          </cell>
        </row>
        <row r="13">
          <cell r="D13" t="str">
            <v>YAĞMUR AKARBULUT</v>
          </cell>
          <cell r="E13" t="str">
            <v>BİNGÖL</v>
          </cell>
          <cell r="F13">
            <v>925</v>
          </cell>
          <cell r="G13">
            <v>75</v>
          </cell>
        </row>
        <row r="14">
          <cell r="D14" t="str">
            <v>FATİMA ÖZ</v>
          </cell>
          <cell r="E14" t="str">
            <v>DİYABAKIR</v>
          </cell>
          <cell r="F14">
            <v>934</v>
          </cell>
          <cell r="G14">
            <v>73</v>
          </cell>
        </row>
        <row r="15">
          <cell r="D15" t="str">
            <v>SILA ÇAVLI</v>
          </cell>
          <cell r="E15" t="str">
            <v>BİNGÖL</v>
          </cell>
          <cell r="F15">
            <v>943</v>
          </cell>
          <cell r="G15">
            <v>71</v>
          </cell>
        </row>
        <row r="16">
          <cell r="D16" t="str">
            <v>TÜLİN BARUT</v>
          </cell>
          <cell r="E16" t="str">
            <v>BİNGÖL</v>
          </cell>
          <cell r="F16">
            <v>950</v>
          </cell>
          <cell r="G16">
            <v>70</v>
          </cell>
        </row>
        <row r="17">
          <cell r="D17" t="str">
            <v>İKLİM YEŞİLÇİNAR</v>
          </cell>
          <cell r="E17" t="str">
            <v>DİYABAKIR</v>
          </cell>
          <cell r="F17">
            <v>970</v>
          </cell>
          <cell r="G17">
            <v>66</v>
          </cell>
        </row>
        <row r="18">
          <cell r="D18" t="str">
            <v>ZEHRA AÇIL</v>
          </cell>
          <cell r="E18" t="str">
            <v>DİYABAKIR</v>
          </cell>
          <cell r="F18">
            <v>973</v>
          </cell>
          <cell r="G18">
            <v>65</v>
          </cell>
        </row>
        <row r="19">
          <cell r="D19" t="str">
            <v>HİRANUR HİŞAN</v>
          </cell>
          <cell r="E19" t="str">
            <v>BİNGÖL</v>
          </cell>
          <cell r="F19">
            <v>980</v>
          </cell>
          <cell r="G19">
            <v>64</v>
          </cell>
        </row>
        <row r="20">
          <cell r="D20" t="str">
            <v>EVİN MENGÜ</v>
          </cell>
          <cell r="E20" t="str">
            <v>BİNGÖL</v>
          </cell>
          <cell r="F20">
            <v>1002</v>
          </cell>
          <cell r="G20">
            <v>59</v>
          </cell>
        </row>
        <row r="21">
          <cell r="D21" t="str">
            <v>ZELAL CİRİT</v>
          </cell>
          <cell r="E21" t="str">
            <v>BİNGÖL</v>
          </cell>
          <cell r="F21">
            <v>1021</v>
          </cell>
          <cell r="G21">
            <v>55</v>
          </cell>
        </row>
        <row r="22">
          <cell r="D22" t="str">
            <v>RUKEN GEZİCİ</v>
          </cell>
          <cell r="E22" t="str">
            <v>BİNGÖL</v>
          </cell>
          <cell r="F22">
            <v>1030</v>
          </cell>
          <cell r="G22">
            <v>54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ECENUR TAŞAR</v>
          </cell>
          <cell r="E8" t="str">
            <v>VAN</v>
          </cell>
          <cell r="F8">
            <v>1057</v>
          </cell>
          <cell r="G8">
            <v>96</v>
          </cell>
        </row>
        <row r="9">
          <cell r="D9" t="str">
            <v>ŞİLAN YAĞIZ</v>
          </cell>
          <cell r="E9" t="str">
            <v>VAN</v>
          </cell>
          <cell r="F9">
            <v>1173</v>
          </cell>
          <cell r="G9">
            <v>73</v>
          </cell>
        </row>
        <row r="10">
          <cell r="D10" t="str">
            <v>DELAL KÖSE</v>
          </cell>
          <cell r="E10" t="str">
            <v>DİYABAKIR</v>
          </cell>
          <cell r="F10">
            <v>1226</v>
          </cell>
          <cell r="G10">
            <v>62</v>
          </cell>
        </row>
        <row r="11">
          <cell r="D11" t="str">
            <v>ELİF KALKAN</v>
          </cell>
          <cell r="E11" t="str">
            <v>DİYABAKIR</v>
          </cell>
          <cell r="F11">
            <v>1297</v>
          </cell>
          <cell r="G11">
            <v>48</v>
          </cell>
        </row>
        <row r="12">
          <cell r="D12" t="str">
            <v>ÖZLEM KILIÇ</v>
          </cell>
          <cell r="E12" t="str">
            <v>DİYABAKIR</v>
          </cell>
          <cell r="F12" t="str">
            <v>DNS</v>
          </cell>
          <cell r="G12" t="str">
            <v xml:space="preserve"> </v>
          </cell>
        </row>
        <row r="13">
          <cell r="D13" t="str">
            <v>DİLEK BAYDAR</v>
          </cell>
          <cell r="E13" t="str">
            <v>DİYABAKIR</v>
          </cell>
          <cell r="F13" t="str">
            <v>DNS</v>
          </cell>
          <cell r="G13" t="str">
            <v xml:space="preserve">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VİYAN ADAR</v>
          </cell>
          <cell r="E8" t="str">
            <v>VAN</v>
          </cell>
          <cell r="F8">
            <v>22390</v>
          </cell>
          <cell r="G8">
            <v>66</v>
          </cell>
        </row>
        <row r="9">
          <cell r="D9" t="str">
            <v>MEDİNE OKAN</v>
          </cell>
          <cell r="E9" t="str">
            <v>ŞIRNAK</v>
          </cell>
          <cell r="F9">
            <v>24540</v>
          </cell>
          <cell r="G9">
            <v>13</v>
          </cell>
        </row>
        <row r="10">
          <cell r="D10" t="str">
            <v>BERFİN AKTOĞ</v>
          </cell>
          <cell r="E10" t="str">
            <v>ŞIRNAK</v>
          </cell>
          <cell r="F10">
            <v>25441</v>
          </cell>
          <cell r="G10">
            <v>8</v>
          </cell>
        </row>
        <row r="11">
          <cell r="D11" t="str">
            <v>PELİN IŞIM</v>
          </cell>
          <cell r="E11" t="str">
            <v>ŞIRNAK</v>
          </cell>
          <cell r="F11">
            <v>30332</v>
          </cell>
          <cell r="G11">
            <v>4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SONGÜL KARA</v>
          </cell>
          <cell r="E8" t="str">
            <v>ŞIRNAK</v>
          </cell>
          <cell r="F8">
            <v>55038</v>
          </cell>
          <cell r="G8">
            <v>64</v>
          </cell>
        </row>
        <row r="9">
          <cell r="D9" t="str">
            <v>ZENAN KÖYSU</v>
          </cell>
          <cell r="E9" t="str">
            <v>ŞIRNAK</v>
          </cell>
          <cell r="F9" t="str">
            <v>DNF</v>
          </cell>
          <cell r="G9" t="str">
            <v xml:space="preserve">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MERVE GEZİCİ</v>
          </cell>
          <cell r="F8" t="str">
            <v>BİNGÖL</v>
          </cell>
          <cell r="G8">
            <v>434</v>
          </cell>
          <cell r="H8">
            <v>453</v>
          </cell>
          <cell r="I8">
            <v>459</v>
          </cell>
          <cell r="J8">
            <v>459</v>
          </cell>
        </row>
        <row r="9">
          <cell r="E9" t="str">
            <v>ECENUR TAŞAR</v>
          </cell>
          <cell r="F9" t="str">
            <v>VAN</v>
          </cell>
          <cell r="G9">
            <v>431</v>
          </cell>
          <cell r="H9">
            <v>428</v>
          </cell>
          <cell r="I9">
            <v>432</v>
          </cell>
          <cell r="J9">
            <v>432</v>
          </cell>
        </row>
        <row r="10">
          <cell r="E10" t="str">
            <v>DELAL KÖSE</v>
          </cell>
          <cell r="F10" t="str">
            <v>DİYABAKIR</v>
          </cell>
          <cell r="G10">
            <v>400</v>
          </cell>
          <cell r="H10">
            <v>374</v>
          </cell>
          <cell r="I10">
            <v>417</v>
          </cell>
          <cell r="J10">
            <v>417</v>
          </cell>
        </row>
        <row r="11">
          <cell r="E11" t="str">
            <v>DİLEK BAYDAR</v>
          </cell>
          <cell r="F11" t="str">
            <v>DİYABAKIR</v>
          </cell>
          <cell r="G11">
            <v>384</v>
          </cell>
          <cell r="H11">
            <v>403</v>
          </cell>
          <cell r="I11">
            <v>414</v>
          </cell>
          <cell r="J11">
            <v>414</v>
          </cell>
        </row>
        <row r="12">
          <cell r="E12" t="str">
            <v>ŞEVVAL ERİNGİN</v>
          </cell>
          <cell r="F12" t="str">
            <v>DİYABAKIR</v>
          </cell>
          <cell r="G12" t="str">
            <v>X</v>
          </cell>
          <cell r="H12" t="str">
            <v>X</v>
          </cell>
          <cell r="I12">
            <v>410</v>
          </cell>
          <cell r="J12">
            <v>410</v>
          </cell>
        </row>
        <row r="13">
          <cell r="E13" t="str">
            <v>TÜLİN BARUT</v>
          </cell>
          <cell r="F13" t="str">
            <v>BİNGÖL</v>
          </cell>
          <cell r="G13" t="str">
            <v>X</v>
          </cell>
          <cell r="H13">
            <v>403</v>
          </cell>
          <cell r="I13">
            <v>401</v>
          </cell>
          <cell r="J13">
            <v>403</v>
          </cell>
        </row>
        <row r="14">
          <cell r="E14" t="str">
            <v>ZEHRA AÇIL</v>
          </cell>
          <cell r="F14" t="str">
            <v>DİYABAKIR</v>
          </cell>
          <cell r="G14">
            <v>390</v>
          </cell>
          <cell r="H14">
            <v>388</v>
          </cell>
          <cell r="I14">
            <v>397</v>
          </cell>
          <cell r="J14">
            <v>397</v>
          </cell>
        </row>
        <row r="15">
          <cell r="E15" t="str">
            <v>BÜŞRA TEKBAŞ</v>
          </cell>
          <cell r="F15" t="str">
            <v>BİNGÖL</v>
          </cell>
          <cell r="G15">
            <v>369</v>
          </cell>
          <cell r="H15">
            <v>370</v>
          </cell>
          <cell r="I15">
            <v>395</v>
          </cell>
          <cell r="J15">
            <v>395</v>
          </cell>
        </row>
        <row r="16">
          <cell r="E16" t="str">
            <v>SILA ÇAVLI</v>
          </cell>
          <cell r="F16" t="str">
            <v>BİNGÖL</v>
          </cell>
          <cell r="G16">
            <v>391</v>
          </cell>
          <cell r="H16">
            <v>383</v>
          </cell>
          <cell r="I16">
            <v>384</v>
          </cell>
          <cell r="J16">
            <v>391</v>
          </cell>
        </row>
        <row r="17">
          <cell r="E17" t="str">
            <v>SONGÜL KARA</v>
          </cell>
          <cell r="F17" t="str">
            <v>ŞIRNAK</v>
          </cell>
          <cell r="G17">
            <v>380</v>
          </cell>
          <cell r="H17">
            <v>391</v>
          </cell>
          <cell r="I17">
            <v>362</v>
          </cell>
          <cell r="J17">
            <v>391</v>
          </cell>
        </row>
        <row r="18">
          <cell r="E18" t="str">
            <v>MEDİNE OKAN</v>
          </cell>
          <cell r="F18" t="str">
            <v>ŞIRNAK</v>
          </cell>
          <cell r="G18">
            <v>379</v>
          </cell>
          <cell r="H18" t="str">
            <v>X</v>
          </cell>
          <cell r="I18">
            <v>383</v>
          </cell>
          <cell r="J18">
            <v>383</v>
          </cell>
        </row>
        <row r="19">
          <cell r="E19" t="str">
            <v>BERFİN AKTOĞ</v>
          </cell>
          <cell r="F19" t="str">
            <v>ŞIRNAK</v>
          </cell>
          <cell r="G19">
            <v>359</v>
          </cell>
          <cell r="H19">
            <v>377</v>
          </cell>
          <cell r="I19">
            <v>370</v>
          </cell>
          <cell r="J19">
            <v>377</v>
          </cell>
        </row>
        <row r="20">
          <cell r="E20" t="str">
            <v>HİRANUR HİŞAN</v>
          </cell>
          <cell r="F20" t="str">
            <v>BİNGÖL</v>
          </cell>
          <cell r="G20" t="str">
            <v>X</v>
          </cell>
          <cell r="H20">
            <v>333</v>
          </cell>
          <cell r="I20">
            <v>374</v>
          </cell>
          <cell r="J20">
            <v>374</v>
          </cell>
        </row>
        <row r="21">
          <cell r="E21" t="str">
            <v>ŞİLAN YAĞIZ</v>
          </cell>
          <cell r="F21" t="str">
            <v>VAN</v>
          </cell>
          <cell r="G21" t="str">
            <v>X</v>
          </cell>
          <cell r="H21">
            <v>348</v>
          </cell>
          <cell r="I21">
            <v>371</v>
          </cell>
          <cell r="J21">
            <v>371</v>
          </cell>
        </row>
        <row r="22">
          <cell r="E22" t="str">
            <v>EVİN MENGÜ</v>
          </cell>
          <cell r="F22" t="str">
            <v>BİNGÖL</v>
          </cell>
          <cell r="G22">
            <v>370</v>
          </cell>
          <cell r="H22">
            <v>352</v>
          </cell>
          <cell r="I22">
            <v>358</v>
          </cell>
          <cell r="J22">
            <v>370</v>
          </cell>
        </row>
        <row r="23">
          <cell r="E23" t="str">
            <v>VİYAN ADAR</v>
          </cell>
          <cell r="F23" t="str">
            <v>VAN</v>
          </cell>
          <cell r="G23" t="str">
            <v>X</v>
          </cell>
          <cell r="H23" t="str">
            <v>X</v>
          </cell>
          <cell r="I23">
            <v>364</v>
          </cell>
          <cell r="J23">
            <v>364</v>
          </cell>
        </row>
        <row r="24">
          <cell r="E24" t="str">
            <v>ZENAN KÖYSU</v>
          </cell>
          <cell r="F24" t="str">
            <v>ŞIRNAK</v>
          </cell>
          <cell r="G24">
            <v>360</v>
          </cell>
          <cell r="H24" t="str">
            <v>X</v>
          </cell>
          <cell r="I24" t="str">
            <v>X</v>
          </cell>
          <cell r="J24">
            <v>360</v>
          </cell>
        </row>
        <row r="25">
          <cell r="E25" t="str">
            <v>PELİN IŞIM</v>
          </cell>
          <cell r="F25" t="str">
            <v>ŞIRNAK</v>
          </cell>
          <cell r="G25">
            <v>356</v>
          </cell>
          <cell r="H25" t="str">
            <v>X</v>
          </cell>
          <cell r="I25">
            <v>336</v>
          </cell>
          <cell r="J25">
            <v>356</v>
          </cell>
        </row>
        <row r="26">
          <cell r="E26" t="str">
            <v>İKLİM YEŞİLÇİNAR</v>
          </cell>
          <cell r="F26" t="str">
            <v>DİYABAKIR</v>
          </cell>
          <cell r="G26">
            <v>354</v>
          </cell>
          <cell r="H26">
            <v>347</v>
          </cell>
          <cell r="I26" t="str">
            <v>X</v>
          </cell>
          <cell r="J26">
            <v>354</v>
          </cell>
        </row>
        <row r="27">
          <cell r="E27" t="str">
            <v>ELİF KALKAN</v>
          </cell>
          <cell r="F27" t="str">
            <v>DİYABAKIR</v>
          </cell>
          <cell r="G27">
            <v>341</v>
          </cell>
          <cell r="H27" t="str">
            <v>X</v>
          </cell>
          <cell r="I27">
            <v>350</v>
          </cell>
          <cell r="J27">
            <v>350</v>
          </cell>
        </row>
        <row r="28">
          <cell r="E28" t="str">
            <v>YAĞMUR AKARBULUT</v>
          </cell>
          <cell r="F28" t="str">
            <v>BİNGÖL</v>
          </cell>
          <cell r="G28">
            <v>328</v>
          </cell>
          <cell r="H28">
            <v>326</v>
          </cell>
          <cell r="I28">
            <v>349</v>
          </cell>
          <cell r="J28">
            <v>349</v>
          </cell>
        </row>
        <row r="29">
          <cell r="E29" t="str">
            <v>FATİMA ÖZ</v>
          </cell>
          <cell r="F29" t="str">
            <v>DİYABAKIR</v>
          </cell>
          <cell r="G29">
            <v>326</v>
          </cell>
          <cell r="H29">
            <v>344</v>
          </cell>
          <cell r="I29" t="str">
            <v>X</v>
          </cell>
          <cell r="J29">
            <v>344</v>
          </cell>
        </row>
        <row r="30">
          <cell r="E30" t="str">
            <v>ZELAL CİRİT</v>
          </cell>
          <cell r="F30" t="str">
            <v>BİNGÖL</v>
          </cell>
          <cell r="G30">
            <v>312</v>
          </cell>
          <cell r="H30">
            <v>343</v>
          </cell>
          <cell r="I30">
            <v>305</v>
          </cell>
          <cell r="J30">
            <v>343</v>
          </cell>
        </row>
        <row r="31">
          <cell r="E31" t="str">
            <v>GÜLAY GÜLER</v>
          </cell>
          <cell r="F31" t="str">
            <v>BİNGÖL</v>
          </cell>
          <cell r="G31">
            <v>328</v>
          </cell>
          <cell r="H31">
            <v>327</v>
          </cell>
          <cell r="I31">
            <v>330</v>
          </cell>
          <cell r="J31">
            <v>330</v>
          </cell>
        </row>
        <row r="32">
          <cell r="E32" t="str">
            <v>RUKEN GEZİCİ</v>
          </cell>
          <cell r="F32" t="str">
            <v>BİNGÖL</v>
          </cell>
          <cell r="G32">
            <v>290</v>
          </cell>
          <cell r="H32">
            <v>284</v>
          </cell>
          <cell r="I32" t="str">
            <v>X</v>
          </cell>
          <cell r="J32">
            <v>290</v>
          </cell>
        </row>
        <row r="33">
          <cell r="E33" t="str">
            <v>ÖZLEM KILIÇ</v>
          </cell>
          <cell r="F33" t="str">
            <v>DİYABAKIR</v>
          </cell>
          <cell r="J33" t="str">
            <v>DNS</v>
          </cell>
        </row>
        <row r="34">
          <cell r="E34" t="str">
            <v>SAHRA ÇOBAN</v>
          </cell>
          <cell r="F34" t="str">
            <v>VAN</v>
          </cell>
          <cell r="G34" t="str">
            <v>X</v>
          </cell>
          <cell r="H34" t="str">
            <v>X</v>
          </cell>
          <cell r="I34" t="str">
            <v>X</v>
          </cell>
          <cell r="J34" t="str">
            <v>NM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BERFİN AKTOĞ</v>
          </cell>
          <cell r="F8" t="str">
            <v>ŞIRNAK</v>
          </cell>
          <cell r="G8">
            <v>794</v>
          </cell>
          <cell r="H8">
            <v>747</v>
          </cell>
          <cell r="I8">
            <v>743</v>
          </cell>
          <cell r="J8">
            <v>794</v>
          </cell>
          <cell r="K8">
            <v>59</v>
          </cell>
        </row>
        <row r="9">
          <cell r="E9" t="str">
            <v>PELİN IŞIM</v>
          </cell>
          <cell r="F9" t="str">
            <v>ŞIRNAK</v>
          </cell>
          <cell r="G9">
            <v>686</v>
          </cell>
          <cell r="H9">
            <v>666</v>
          </cell>
          <cell r="I9">
            <v>658</v>
          </cell>
          <cell r="J9">
            <v>686</v>
          </cell>
          <cell r="K9">
            <v>52</v>
          </cell>
        </row>
        <row r="10">
          <cell r="E10" t="str">
            <v>RUKEN GEZİCİ</v>
          </cell>
          <cell r="F10" t="str">
            <v>BİNGÖL</v>
          </cell>
          <cell r="G10">
            <v>608</v>
          </cell>
          <cell r="H10">
            <v>652</v>
          </cell>
          <cell r="I10">
            <v>661</v>
          </cell>
          <cell r="J10">
            <v>661</v>
          </cell>
          <cell r="K10">
            <v>50</v>
          </cell>
        </row>
        <row r="11">
          <cell r="E11" t="str">
            <v>DELAL KÖSE</v>
          </cell>
          <cell r="F11" t="str">
            <v>DİYABAKIR</v>
          </cell>
          <cell r="G11">
            <v>588</v>
          </cell>
          <cell r="H11">
            <v>648</v>
          </cell>
          <cell r="I11">
            <v>570</v>
          </cell>
          <cell r="J11">
            <v>648</v>
          </cell>
          <cell r="K11">
            <v>49</v>
          </cell>
        </row>
        <row r="12">
          <cell r="E12" t="str">
            <v>ZEHRA AÇIL</v>
          </cell>
          <cell r="F12" t="str">
            <v>DİYABAKIR</v>
          </cell>
          <cell r="G12">
            <v>511</v>
          </cell>
          <cell r="H12">
            <v>581</v>
          </cell>
          <cell r="I12">
            <v>607</v>
          </cell>
          <cell r="J12">
            <v>607</v>
          </cell>
          <cell r="K12">
            <v>47</v>
          </cell>
        </row>
        <row r="13">
          <cell r="E13" t="str">
            <v>SAHRA ÇOBAN</v>
          </cell>
          <cell r="F13" t="str">
            <v>VAN</v>
          </cell>
          <cell r="G13">
            <v>566</v>
          </cell>
          <cell r="H13">
            <v>601</v>
          </cell>
          <cell r="I13">
            <v>565</v>
          </cell>
          <cell r="J13">
            <v>601</v>
          </cell>
          <cell r="K13">
            <v>46</v>
          </cell>
        </row>
        <row r="14">
          <cell r="E14" t="str">
            <v>ŞİLAN YAĞIZ</v>
          </cell>
          <cell r="F14" t="str">
            <v>VAN</v>
          </cell>
          <cell r="G14">
            <v>595</v>
          </cell>
          <cell r="H14" t="str">
            <v>X</v>
          </cell>
          <cell r="I14" t="str">
            <v>X</v>
          </cell>
          <cell r="J14">
            <v>595</v>
          </cell>
          <cell r="K14">
            <v>46</v>
          </cell>
        </row>
        <row r="15">
          <cell r="E15" t="str">
            <v>EVİN MENGÜ</v>
          </cell>
          <cell r="F15" t="str">
            <v>BİNGÖL</v>
          </cell>
          <cell r="G15">
            <v>520</v>
          </cell>
          <cell r="H15">
            <v>576</v>
          </cell>
          <cell r="I15">
            <v>556</v>
          </cell>
          <cell r="J15">
            <v>576</v>
          </cell>
          <cell r="K15">
            <v>45</v>
          </cell>
        </row>
        <row r="16">
          <cell r="E16" t="str">
            <v>ELİF KALKAN</v>
          </cell>
          <cell r="F16" t="str">
            <v>DİYABAKIR</v>
          </cell>
          <cell r="G16">
            <v>496</v>
          </cell>
          <cell r="H16">
            <v>422</v>
          </cell>
          <cell r="I16">
            <v>440</v>
          </cell>
          <cell r="J16">
            <v>496</v>
          </cell>
          <cell r="K16">
            <v>39</v>
          </cell>
        </row>
        <row r="17">
          <cell r="E17" t="str">
            <v>ZENAN KÖYSU</v>
          </cell>
          <cell r="F17" t="str">
            <v>ŞIRNAK</v>
          </cell>
          <cell r="G17" t="str">
            <v>X</v>
          </cell>
          <cell r="H17" t="str">
            <v>X</v>
          </cell>
          <cell r="I17">
            <v>494</v>
          </cell>
          <cell r="J17">
            <v>494</v>
          </cell>
          <cell r="K17">
            <v>39</v>
          </cell>
        </row>
        <row r="18">
          <cell r="E18" t="str">
            <v>ZELAL CİRİT</v>
          </cell>
          <cell r="F18" t="str">
            <v>BİNGÖL</v>
          </cell>
          <cell r="G18">
            <v>450</v>
          </cell>
          <cell r="H18">
            <v>476</v>
          </cell>
          <cell r="I18" t="str">
            <v>X</v>
          </cell>
          <cell r="J18">
            <v>476</v>
          </cell>
          <cell r="K18">
            <v>38</v>
          </cell>
        </row>
        <row r="19">
          <cell r="E19" t="str">
            <v>VİYAN ADAR</v>
          </cell>
          <cell r="F19" t="str">
            <v>VAN</v>
          </cell>
          <cell r="G19">
            <v>335</v>
          </cell>
          <cell r="H19">
            <v>453</v>
          </cell>
          <cell r="I19">
            <v>451</v>
          </cell>
          <cell r="J19">
            <v>453</v>
          </cell>
          <cell r="K19">
            <v>36</v>
          </cell>
        </row>
        <row r="20">
          <cell r="E20" t="str">
            <v>ÖZLEM KILIÇ</v>
          </cell>
          <cell r="F20" t="str">
            <v>DİYABAKIR</v>
          </cell>
          <cell r="J20" t="str">
            <v>DNS</v>
          </cell>
          <cell r="K20">
            <v>0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MEDİNE OKAN</v>
          </cell>
          <cell r="F8" t="str">
            <v>ŞIRNAK</v>
          </cell>
          <cell r="G8">
            <v>1960</v>
          </cell>
          <cell r="H8">
            <v>1932</v>
          </cell>
          <cell r="I8">
            <v>2044</v>
          </cell>
          <cell r="J8">
            <v>2044</v>
          </cell>
          <cell r="K8">
            <v>55</v>
          </cell>
        </row>
        <row r="9">
          <cell r="E9" t="str">
            <v>MERVE GEZİCİ</v>
          </cell>
          <cell r="F9" t="str">
            <v>BİNGÖL</v>
          </cell>
          <cell r="G9">
            <v>1570</v>
          </cell>
          <cell r="H9">
            <v>1863</v>
          </cell>
          <cell r="I9">
            <v>2042</v>
          </cell>
          <cell r="J9">
            <v>2042</v>
          </cell>
          <cell r="K9">
            <v>55</v>
          </cell>
        </row>
        <row r="10">
          <cell r="E10" t="str">
            <v>SILA ÇAVLI</v>
          </cell>
          <cell r="F10" t="str">
            <v>BİNGÖL</v>
          </cell>
          <cell r="G10">
            <v>1739</v>
          </cell>
          <cell r="H10">
            <v>1941</v>
          </cell>
          <cell r="I10" t="str">
            <v>X</v>
          </cell>
          <cell r="J10">
            <v>1941</v>
          </cell>
          <cell r="K10">
            <v>52</v>
          </cell>
        </row>
        <row r="11">
          <cell r="E11" t="str">
            <v>ECENUR TAŞAR</v>
          </cell>
          <cell r="F11" t="str">
            <v>VAN</v>
          </cell>
          <cell r="G11">
            <v>1622</v>
          </cell>
          <cell r="H11">
            <v>1855</v>
          </cell>
          <cell r="I11">
            <v>1667</v>
          </cell>
          <cell r="J11">
            <v>1855</v>
          </cell>
          <cell r="K11">
            <v>50</v>
          </cell>
        </row>
        <row r="12">
          <cell r="E12" t="str">
            <v>SONGÜL KARA</v>
          </cell>
          <cell r="F12" t="str">
            <v>ŞIRNAK</v>
          </cell>
          <cell r="G12">
            <v>1446</v>
          </cell>
          <cell r="H12">
            <v>1767</v>
          </cell>
          <cell r="I12">
            <v>1698</v>
          </cell>
          <cell r="J12">
            <v>1767</v>
          </cell>
          <cell r="K12">
            <v>49</v>
          </cell>
        </row>
        <row r="13">
          <cell r="E13" t="str">
            <v>HİRANUR HİŞAN</v>
          </cell>
          <cell r="F13" t="str">
            <v>BİNGÖL</v>
          </cell>
          <cell r="G13">
            <v>1081</v>
          </cell>
          <cell r="H13" t="str">
            <v>X</v>
          </cell>
          <cell r="I13">
            <v>1375</v>
          </cell>
          <cell r="J13">
            <v>1375</v>
          </cell>
          <cell r="K13">
            <v>36</v>
          </cell>
        </row>
        <row r="14">
          <cell r="E14" t="str">
            <v>BÜŞRA TEKBAŞ</v>
          </cell>
          <cell r="F14" t="str">
            <v>BİNGÖL</v>
          </cell>
          <cell r="G14">
            <v>1069</v>
          </cell>
          <cell r="H14" t="str">
            <v>X</v>
          </cell>
          <cell r="I14">
            <v>1281</v>
          </cell>
          <cell r="J14">
            <v>1281</v>
          </cell>
          <cell r="K14">
            <v>33</v>
          </cell>
        </row>
        <row r="15">
          <cell r="E15" t="str">
            <v>GÜLAY GÜLER</v>
          </cell>
          <cell r="F15" t="str">
            <v>BİNGÖL</v>
          </cell>
          <cell r="G15">
            <v>1235</v>
          </cell>
          <cell r="H15">
            <v>1023</v>
          </cell>
          <cell r="I15">
            <v>1138</v>
          </cell>
          <cell r="J15">
            <v>1235</v>
          </cell>
          <cell r="K15">
            <v>30</v>
          </cell>
        </row>
        <row r="16">
          <cell r="E16" t="str">
            <v>TÜLİN BARUT</v>
          </cell>
          <cell r="F16" t="str">
            <v>BİNGÖL</v>
          </cell>
          <cell r="G16">
            <v>962</v>
          </cell>
          <cell r="H16">
            <v>1051</v>
          </cell>
          <cell r="I16" t="str">
            <v>X</v>
          </cell>
          <cell r="J16">
            <v>1051</v>
          </cell>
          <cell r="K16">
            <v>21</v>
          </cell>
        </row>
        <row r="17">
          <cell r="E17" t="str">
            <v>YAĞMUR AKARBULUT</v>
          </cell>
          <cell r="F17" t="str">
            <v>BİNGÖL</v>
          </cell>
          <cell r="G17">
            <v>971</v>
          </cell>
          <cell r="H17" t="str">
            <v>X</v>
          </cell>
          <cell r="I17" t="str">
            <v>X</v>
          </cell>
          <cell r="J17">
            <v>971</v>
          </cell>
          <cell r="K17">
            <v>17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İKLİM YEŞİLÇİNAR</v>
          </cell>
          <cell r="F8" t="str">
            <v>DİYABAKIR</v>
          </cell>
          <cell r="G8">
            <v>1638</v>
          </cell>
          <cell r="H8">
            <v>1434</v>
          </cell>
          <cell r="I8">
            <v>1478</v>
          </cell>
          <cell r="J8">
            <v>1638</v>
          </cell>
          <cell r="K8">
            <v>50</v>
          </cell>
        </row>
        <row r="9">
          <cell r="E9" t="str">
            <v>FATİMA ÖZ</v>
          </cell>
          <cell r="F9" t="str">
            <v>DİYABAKIR</v>
          </cell>
          <cell r="G9">
            <v>1206</v>
          </cell>
          <cell r="H9">
            <v>1319</v>
          </cell>
          <cell r="I9">
            <v>1177</v>
          </cell>
          <cell r="J9">
            <v>1319</v>
          </cell>
          <cell r="K9">
            <v>37</v>
          </cell>
        </row>
        <row r="10">
          <cell r="E10" t="str">
            <v>ŞEVVAL ERİNGİN</v>
          </cell>
          <cell r="F10" t="str">
            <v>DİYABAKIR</v>
          </cell>
          <cell r="G10">
            <v>927</v>
          </cell>
          <cell r="H10" t="str">
            <v>X</v>
          </cell>
          <cell r="I10">
            <v>970</v>
          </cell>
          <cell r="J10">
            <v>970</v>
          </cell>
          <cell r="K10">
            <v>23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AYHAN KAYA</v>
          </cell>
          <cell r="E8" t="str">
            <v>VAN</v>
          </cell>
          <cell r="F8">
            <v>753</v>
          </cell>
          <cell r="G8">
            <v>95</v>
          </cell>
        </row>
        <row r="9">
          <cell r="D9" t="str">
            <v>CAHİT KAYA</v>
          </cell>
          <cell r="E9" t="str">
            <v>BİNGÖL</v>
          </cell>
          <cell r="F9">
            <v>780</v>
          </cell>
          <cell r="G9">
            <v>90</v>
          </cell>
        </row>
        <row r="10">
          <cell r="D10" t="str">
            <v>MUHAMMED YUSUF DEMİR</v>
          </cell>
          <cell r="E10" t="str">
            <v>DİYABAKIR</v>
          </cell>
          <cell r="F10">
            <v>780</v>
          </cell>
          <cell r="G10">
            <v>90</v>
          </cell>
        </row>
        <row r="11">
          <cell r="D11" t="str">
            <v>EMRE ÖZÇELİK</v>
          </cell>
          <cell r="E11" t="str">
            <v>DİYABAKIR</v>
          </cell>
          <cell r="F11">
            <v>783</v>
          </cell>
          <cell r="G11">
            <v>89</v>
          </cell>
        </row>
        <row r="12">
          <cell r="D12" t="str">
            <v>MERVAN DEMİR</v>
          </cell>
          <cell r="E12" t="str">
            <v>DİYABAKIR</v>
          </cell>
          <cell r="F12">
            <v>805</v>
          </cell>
          <cell r="G12">
            <v>85</v>
          </cell>
        </row>
        <row r="13">
          <cell r="D13" t="str">
            <v>SUHUD HASAN</v>
          </cell>
          <cell r="E13" t="str">
            <v>DİYABAKIR</v>
          </cell>
          <cell r="F13">
            <v>811</v>
          </cell>
          <cell r="G13">
            <v>83</v>
          </cell>
        </row>
        <row r="14">
          <cell r="D14" t="str">
            <v>MİRAÇ GÖKTÜRK</v>
          </cell>
          <cell r="E14" t="str">
            <v>DİYABAKIR</v>
          </cell>
          <cell r="F14">
            <v>817</v>
          </cell>
          <cell r="G14">
            <v>82</v>
          </cell>
        </row>
        <row r="15">
          <cell r="D15" t="str">
            <v>CANER SAĞİM</v>
          </cell>
          <cell r="E15" t="str">
            <v>ŞIRNAK</v>
          </cell>
          <cell r="F15">
            <v>849</v>
          </cell>
          <cell r="G15">
            <v>76</v>
          </cell>
        </row>
        <row r="16">
          <cell r="D16" t="str">
            <v>MUHAMMED ARLI</v>
          </cell>
          <cell r="E16" t="str">
            <v>BİNGÖL</v>
          </cell>
          <cell r="F16">
            <v>851</v>
          </cell>
          <cell r="G16">
            <v>75</v>
          </cell>
        </row>
        <row r="17">
          <cell r="D17" t="str">
            <v>VEYSEL ÖZEK</v>
          </cell>
          <cell r="E17" t="str">
            <v>BİNGÖL</v>
          </cell>
          <cell r="F17">
            <v>853</v>
          </cell>
          <cell r="G17">
            <v>75</v>
          </cell>
        </row>
        <row r="18">
          <cell r="D18" t="str">
            <v>SALİH BURKAY</v>
          </cell>
          <cell r="E18" t="str">
            <v>BİNGÖL</v>
          </cell>
          <cell r="F18">
            <v>868</v>
          </cell>
          <cell r="G18">
            <v>72</v>
          </cell>
        </row>
        <row r="19">
          <cell r="D19" t="str">
            <v>MUHAMMED ALPEREN KARAKÖSE</v>
          </cell>
          <cell r="E19" t="str">
            <v>BİNGÖL</v>
          </cell>
          <cell r="F19">
            <v>879</v>
          </cell>
          <cell r="G19">
            <v>70</v>
          </cell>
        </row>
        <row r="20">
          <cell r="D20" t="str">
            <v>POYRAZ AKARBULUT</v>
          </cell>
          <cell r="E20" t="str">
            <v>BİNGÖL</v>
          </cell>
          <cell r="F20">
            <v>886</v>
          </cell>
          <cell r="G20">
            <v>68</v>
          </cell>
        </row>
        <row r="21">
          <cell r="D21" t="str">
            <v>DEVRİM ATSIZ</v>
          </cell>
          <cell r="E21" t="str">
            <v>DİYABAKIR</v>
          </cell>
          <cell r="F21">
            <v>901</v>
          </cell>
          <cell r="G21">
            <v>65</v>
          </cell>
        </row>
        <row r="22">
          <cell r="D22" t="str">
            <v>ENES ARIBOĞA</v>
          </cell>
          <cell r="E22" t="str">
            <v>BİNGÖL</v>
          </cell>
          <cell r="F22">
            <v>901</v>
          </cell>
          <cell r="G22">
            <v>65</v>
          </cell>
        </row>
        <row r="23">
          <cell r="D23" t="str">
            <v>MİKAİL ALTAŞ</v>
          </cell>
          <cell r="E23" t="str">
            <v>DİYABAKIR</v>
          </cell>
          <cell r="F23">
            <v>902</v>
          </cell>
          <cell r="G23">
            <v>65</v>
          </cell>
        </row>
        <row r="24">
          <cell r="D24" t="str">
            <v>MUHAMMED USAME GÖRÜNEN</v>
          </cell>
          <cell r="E24" t="str">
            <v>BİNGÖL</v>
          </cell>
          <cell r="F24">
            <v>904</v>
          </cell>
          <cell r="G24">
            <v>65</v>
          </cell>
        </row>
        <row r="25">
          <cell r="D25" t="str">
            <v>MUSTAFA AYDIN</v>
          </cell>
          <cell r="E25" t="str">
            <v>BİNGÖL</v>
          </cell>
          <cell r="F25">
            <v>930</v>
          </cell>
          <cell r="G25">
            <v>60</v>
          </cell>
        </row>
        <row r="26">
          <cell r="D26" t="str">
            <v>CEBRAİL ÇİFTÇİ</v>
          </cell>
          <cell r="E26" t="str">
            <v>BİNGÖL</v>
          </cell>
          <cell r="F26">
            <v>942</v>
          </cell>
          <cell r="G26">
            <v>57</v>
          </cell>
        </row>
        <row r="27">
          <cell r="D27" t="str">
            <v>ATİLLA AÇIL</v>
          </cell>
          <cell r="E27" t="str">
            <v>DİYABAKIR</v>
          </cell>
          <cell r="F27">
            <v>950</v>
          </cell>
          <cell r="G27">
            <v>56</v>
          </cell>
        </row>
        <row r="28">
          <cell r="D28" t="str">
            <v>MUSTAFA AYGÜN</v>
          </cell>
          <cell r="E28" t="str">
            <v>BİNGÖL</v>
          </cell>
          <cell r="F28" t="str">
            <v>DNF</v>
          </cell>
          <cell r="G28" t="str">
            <v xml:space="preserve"> </v>
          </cell>
        </row>
        <row r="29">
          <cell r="D29" t="str">
            <v>BURAK ORMAN</v>
          </cell>
          <cell r="E29" t="str">
            <v>BİNGÖL</v>
          </cell>
          <cell r="F29" t="str">
            <v>DQ</v>
          </cell>
          <cell r="G29" t="str">
            <v xml:space="preserve">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TEKİN ÜNVER</v>
          </cell>
          <cell r="E8" t="str">
            <v>VAN</v>
          </cell>
          <cell r="F8">
            <v>1010</v>
          </cell>
          <cell r="G8">
            <v>88</v>
          </cell>
        </row>
        <row r="9">
          <cell r="D9" t="str">
            <v>MUHAMMED ERDEMİR</v>
          </cell>
          <cell r="E9" t="str">
            <v>VAN</v>
          </cell>
          <cell r="F9">
            <v>1048</v>
          </cell>
          <cell r="G9">
            <v>80</v>
          </cell>
        </row>
        <row r="10">
          <cell r="D10" t="str">
            <v>MUSA SARIER</v>
          </cell>
          <cell r="E10" t="str">
            <v>VAN</v>
          </cell>
          <cell r="F10">
            <v>1067</v>
          </cell>
          <cell r="G10">
            <v>76</v>
          </cell>
        </row>
        <row r="11">
          <cell r="D11" t="str">
            <v>BERAT KARATAŞ</v>
          </cell>
          <cell r="E11" t="str">
            <v>VAN</v>
          </cell>
          <cell r="F11">
            <v>1101</v>
          </cell>
          <cell r="G11">
            <v>69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ROJHAT BABAT</v>
          </cell>
          <cell r="E8" t="str">
            <v>VAN</v>
          </cell>
          <cell r="F8">
            <v>21698</v>
          </cell>
          <cell r="G8">
            <v>40</v>
          </cell>
        </row>
        <row r="9">
          <cell r="D9" t="str">
            <v>İSHAK ÇELEBİ</v>
          </cell>
          <cell r="E9" t="str">
            <v>ŞIRNAK</v>
          </cell>
          <cell r="F9">
            <v>22137</v>
          </cell>
          <cell r="G9">
            <v>32</v>
          </cell>
        </row>
        <row r="10">
          <cell r="D10" t="str">
            <v>ARGEŞ GÜVEN</v>
          </cell>
          <cell r="E10" t="str">
            <v>VAN</v>
          </cell>
          <cell r="F10">
            <v>22180</v>
          </cell>
          <cell r="G10">
            <v>32</v>
          </cell>
        </row>
        <row r="11">
          <cell r="D11" t="str">
            <v>MUSA OKAN</v>
          </cell>
          <cell r="E11" t="str">
            <v>ŞIRNAK</v>
          </cell>
          <cell r="F11">
            <v>23429</v>
          </cell>
          <cell r="G11">
            <v>19</v>
          </cell>
        </row>
        <row r="12">
          <cell r="D12" t="str">
            <v>SERDAR RENAS ŞAVLI</v>
          </cell>
          <cell r="E12" t="str">
            <v>ŞIRNAK</v>
          </cell>
          <cell r="F12" t="str">
            <v>DNS</v>
          </cell>
          <cell r="G12" t="str">
            <v xml:space="preserve">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HİMMET GÜMÜŞ</v>
          </cell>
          <cell r="E8" t="str">
            <v>VAN</v>
          </cell>
          <cell r="F8">
            <v>65120</v>
          </cell>
          <cell r="G8">
            <v>45</v>
          </cell>
        </row>
        <row r="9">
          <cell r="D9" t="str">
            <v>UMUTCAN TURAN</v>
          </cell>
          <cell r="E9" t="str">
            <v>VAN</v>
          </cell>
          <cell r="F9">
            <v>70814</v>
          </cell>
          <cell r="G9">
            <v>35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 t="str">
            <v>ÇİYANAZ ASAN</v>
          </cell>
          <cell r="E8" t="str">
            <v>ŞIRNAK</v>
          </cell>
          <cell r="F8">
            <v>1854</v>
          </cell>
          <cell r="G8">
            <v>21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/>
      <sheetData sheetId="12"/>
      <sheetData sheetId="13">
        <row r="8">
          <cell r="E8" t="str">
            <v>SUHUD HASAN</v>
          </cell>
          <cell r="F8" t="str">
            <v>DİYABAKIR</v>
          </cell>
          <cell r="G8">
            <v>540</v>
          </cell>
          <cell r="H8">
            <v>508</v>
          </cell>
          <cell r="I8">
            <v>494</v>
          </cell>
          <cell r="J8">
            <v>540</v>
          </cell>
          <cell r="K8">
            <v>75</v>
          </cell>
        </row>
        <row r="9">
          <cell r="E9" t="str">
            <v>MERVAN DEMİR</v>
          </cell>
          <cell r="F9" t="str">
            <v>DİYABAKIR</v>
          </cell>
          <cell r="G9">
            <v>434</v>
          </cell>
          <cell r="H9">
            <v>462</v>
          </cell>
          <cell r="I9">
            <v>506</v>
          </cell>
          <cell r="J9">
            <v>506</v>
          </cell>
          <cell r="K9">
            <v>66</v>
          </cell>
        </row>
        <row r="10">
          <cell r="E10" t="str">
            <v>MUHAMMED YUSUF DEMİR</v>
          </cell>
          <cell r="F10" t="str">
            <v>DİYABAKIR</v>
          </cell>
          <cell r="G10">
            <v>496</v>
          </cell>
          <cell r="H10" t="str">
            <v>X</v>
          </cell>
          <cell r="I10">
            <v>478</v>
          </cell>
          <cell r="J10">
            <v>496</v>
          </cell>
          <cell r="K10">
            <v>64</v>
          </cell>
        </row>
        <row r="11">
          <cell r="E11" t="str">
            <v>CAHİT KAYA</v>
          </cell>
          <cell r="F11" t="str">
            <v>BİNGÖL</v>
          </cell>
          <cell r="G11">
            <v>428</v>
          </cell>
          <cell r="H11">
            <v>480</v>
          </cell>
          <cell r="I11">
            <v>492</v>
          </cell>
          <cell r="J11">
            <v>492</v>
          </cell>
          <cell r="K11">
            <v>63</v>
          </cell>
        </row>
        <row r="12">
          <cell r="E12" t="str">
            <v>TEKİN ÜNVER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480</v>
          </cell>
          <cell r="J12">
            <v>480</v>
          </cell>
          <cell r="K12">
            <v>60</v>
          </cell>
        </row>
        <row r="13">
          <cell r="E13" t="str">
            <v>AYHAN KAYA</v>
          </cell>
          <cell r="F13" t="str">
            <v>VAN</v>
          </cell>
          <cell r="G13">
            <v>478</v>
          </cell>
          <cell r="H13" t="str">
            <v>X</v>
          </cell>
          <cell r="I13" t="str">
            <v>X</v>
          </cell>
          <cell r="J13">
            <v>478</v>
          </cell>
          <cell r="K13">
            <v>59</v>
          </cell>
        </row>
        <row r="14">
          <cell r="E14" t="str">
            <v>EMRE ÖZÇELİK</v>
          </cell>
          <cell r="F14" t="str">
            <v>DİYABAKIR</v>
          </cell>
          <cell r="G14">
            <v>472</v>
          </cell>
          <cell r="H14">
            <v>448</v>
          </cell>
          <cell r="I14">
            <v>449</v>
          </cell>
          <cell r="J14">
            <v>472</v>
          </cell>
          <cell r="K14">
            <v>58</v>
          </cell>
        </row>
        <row r="15">
          <cell r="E15" t="str">
            <v>DEVRİM ATSIZ</v>
          </cell>
          <cell r="F15" t="str">
            <v>DİYABAKIR</v>
          </cell>
          <cell r="G15">
            <v>441</v>
          </cell>
          <cell r="H15">
            <v>452</v>
          </cell>
          <cell r="I15">
            <v>418</v>
          </cell>
          <cell r="J15">
            <v>452</v>
          </cell>
          <cell r="K15">
            <v>53</v>
          </cell>
        </row>
        <row r="16">
          <cell r="E16" t="str">
            <v>ARGEŞ GÜVEN</v>
          </cell>
          <cell r="F16" t="str">
            <v>VAN</v>
          </cell>
          <cell r="G16">
            <v>452</v>
          </cell>
          <cell r="H16">
            <v>400</v>
          </cell>
          <cell r="I16">
            <v>321</v>
          </cell>
          <cell r="J16">
            <v>452</v>
          </cell>
          <cell r="K16">
            <v>53</v>
          </cell>
        </row>
        <row r="17">
          <cell r="E17" t="str">
            <v>VEYSEL ÖZEK</v>
          </cell>
          <cell r="F17" t="str">
            <v>BİNGÖL</v>
          </cell>
          <cell r="G17">
            <v>416</v>
          </cell>
          <cell r="H17">
            <v>433</v>
          </cell>
          <cell r="I17">
            <v>450</v>
          </cell>
          <cell r="J17">
            <v>450</v>
          </cell>
          <cell r="K17">
            <v>52</v>
          </cell>
        </row>
        <row r="18">
          <cell r="E18" t="str">
            <v>POYRAZ AKARBULUT</v>
          </cell>
          <cell r="F18" t="str">
            <v>BİNGÖL</v>
          </cell>
          <cell r="G18">
            <v>433</v>
          </cell>
          <cell r="H18">
            <v>448</v>
          </cell>
          <cell r="I18">
            <v>435</v>
          </cell>
          <cell r="J18">
            <v>448</v>
          </cell>
          <cell r="K18">
            <v>52</v>
          </cell>
        </row>
        <row r="19">
          <cell r="E19" t="str">
            <v>ROJHAT BABAT</v>
          </cell>
          <cell r="F19" t="str">
            <v>VAN</v>
          </cell>
          <cell r="G19">
            <v>444</v>
          </cell>
          <cell r="H19">
            <v>447</v>
          </cell>
          <cell r="I19">
            <v>437</v>
          </cell>
          <cell r="J19">
            <v>447</v>
          </cell>
          <cell r="K19">
            <v>51</v>
          </cell>
        </row>
        <row r="20">
          <cell r="E20" t="str">
            <v>MUHAMMED ERDEMİR</v>
          </cell>
          <cell r="F20" t="str">
            <v>VAN</v>
          </cell>
          <cell r="G20">
            <v>436</v>
          </cell>
          <cell r="H20">
            <v>411</v>
          </cell>
          <cell r="I20">
            <v>430</v>
          </cell>
          <cell r="J20">
            <v>436</v>
          </cell>
          <cell r="K20">
            <v>49</v>
          </cell>
        </row>
        <row r="21">
          <cell r="E21" t="str">
            <v>MUHAMMED ARLI</v>
          </cell>
          <cell r="F21" t="str">
            <v>BİNGÖL</v>
          </cell>
          <cell r="G21">
            <v>435</v>
          </cell>
          <cell r="H21">
            <v>421</v>
          </cell>
          <cell r="I21" t="str">
            <v>X</v>
          </cell>
          <cell r="J21">
            <v>435</v>
          </cell>
          <cell r="K21">
            <v>48</v>
          </cell>
        </row>
        <row r="22">
          <cell r="E22" t="str">
            <v>ENES ARIBOĞA</v>
          </cell>
          <cell r="F22" t="str">
            <v>BİNGÖL</v>
          </cell>
          <cell r="G22">
            <v>431</v>
          </cell>
          <cell r="H22" t="str">
            <v>X</v>
          </cell>
          <cell r="I22">
            <v>398</v>
          </cell>
          <cell r="J22">
            <v>431</v>
          </cell>
          <cell r="K22">
            <v>47</v>
          </cell>
        </row>
        <row r="23">
          <cell r="E23" t="str">
            <v>MİRAÇ GÖKTÜRK</v>
          </cell>
          <cell r="F23" t="str">
            <v>DİYABAKIR</v>
          </cell>
          <cell r="G23">
            <v>421</v>
          </cell>
          <cell r="H23">
            <v>406</v>
          </cell>
          <cell r="I23">
            <v>428</v>
          </cell>
          <cell r="J23">
            <v>428</v>
          </cell>
          <cell r="K23">
            <v>47</v>
          </cell>
        </row>
        <row r="24">
          <cell r="E24" t="str">
            <v>MUSA OKAN</v>
          </cell>
          <cell r="F24" t="str">
            <v>ŞIRNAK</v>
          </cell>
          <cell r="G24">
            <v>372</v>
          </cell>
          <cell r="H24">
            <v>420</v>
          </cell>
          <cell r="I24">
            <v>404</v>
          </cell>
          <cell r="J24">
            <v>420</v>
          </cell>
          <cell r="K24">
            <v>45</v>
          </cell>
        </row>
        <row r="25">
          <cell r="E25" t="str">
            <v>MUHAMMED USAME GÖRÜNEN</v>
          </cell>
          <cell r="F25" t="str">
            <v>BİNGÖL</v>
          </cell>
          <cell r="G25">
            <v>420</v>
          </cell>
          <cell r="H25" t="str">
            <v>X</v>
          </cell>
          <cell r="I25">
            <v>400</v>
          </cell>
          <cell r="J25">
            <v>420</v>
          </cell>
          <cell r="K25">
            <v>45</v>
          </cell>
        </row>
        <row r="26">
          <cell r="E26" t="str">
            <v>BURAK ORMAN</v>
          </cell>
          <cell r="F26" t="str">
            <v>BİNGÖL</v>
          </cell>
          <cell r="G26">
            <v>414</v>
          </cell>
          <cell r="H26">
            <v>412</v>
          </cell>
          <cell r="I26">
            <v>369</v>
          </cell>
          <cell r="J26">
            <v>414</v>
          </cell>
          <cell r="K26">
            <v>43</v>
          </cell>
        </row>
        <row r="27">
          <cell r="E27" t="str">
            <v>MİKAİL ALTAŞ</v>
          </cell>
          <cell r="F27" t="str">
            <v>DİYABAKIR</v>
          </cell>
          <cell r="G27">
            <v>359</v>
          </cell>
          <cell r="H27">
            <v>414</v>
          </cell>
          <cell r="I27" t="str">
            <v>X</v>
          </cell>
          <cell r="J27">
            <v>414</v>
          </cell>
          <cell r="K27">
            <v>43</v>
          </cell>
        </row>
        <row r="28">
          <cell r="E28" t="str">
            <v>İSHAK ÇELEBİ</v>
          </cell>
          <cell r="F28" t="str">
            <v>ŞIRNAK</v>
          </cell>
          <cell r="G28">
            <v>357</v>
          </cell>
          <cell r="H28">
            <v>413</v>
          </cell>
          <cell r="I28">
            <v>407</v>
          </cell>
          <cell r="J28">
            <v>413</v>
          </cell>
          <cell r="K28">
            <v>43</v>
          </cell>
        </row>
        <row r="29">
          <cell r="E29" t="str">
            <v>ÇİYANAZ ASAN</v>
          </cell>
          <cell r="F29" t="str">
            <v>ŞIRNAK</v>
          </cell>
          <cell r="G29">
            <v>409</v>
          </cell>
          <cell r="H29">
            <v>396</v>
          </cell>
          <cell r="I29">
            <v>408</v>
          </cell>
          <cell r="J29">
            <v>409</v>
          </cell>
          <cell r="K29">
            <v>42</v>
          </cell>
        </row>
        <row r="30">
          <cell r="E30" t="str">
            <v>HİMMET GÜMÜŞ</v>
          </cell>
          <cell r="F30" t="str">
            <v>VAN</v>
          </cell>
          <cell r="G30" t="str">
            <v>X</v>
          </cell>
          <cell r="H30">
            <v>394</v>
          </cell>
          <cell r="I30">
            <v>397</v>
          </cell>
          <cell r="J30">
            <v>397</v>
          </cell>
          <cell r="K30">
            <v>39</v>
          </cell>
        </row>
        <row r="31">
          <cell r="E31" t="str">
            <v>ATİLLA AÇIL</v>
          </cell>
          <cell r="F31" t="str">
            <v>DİYABAKIR</v>
          </cell>
          <cell r="G31">
            <v>383</v>
          </cell>
          <cell r="H31">
            <v>385</v>
          </cell>
          <cell r="I31">
            <v>390</v>
          </cell>
          <cell r="J31">
            <v>390</v>
          </cell>
          <cell r="K31">
            <v>38</v>
          </cell>
        </row>
        <row r="32">
          <cell r="E32" t="str">
            <v>SALİH BURKAY</v>
          </cell>
          <cell r="F32" t="str">
            <v>BİNGÖL</v>
          </cell>
          <cell r="G32">
            <v>348</v>
          </cell>
          <cell r="H32">
            <v>384</v>
          </cell>
          <cell r="I32">
            <v>386</v>
          </cell>
          <cell r="J32">
            <v>386</v>
          </cell>
          <cell r="K32">
            <v>37</v>
          </cell>
        </row>
        <row r="33">
          <cell r="E33" t="str">
            <v>MUSTAFA AYDIN</v>
          </cell>
          <cell r="F33" t="str">
            <v>BİNGÖL</v>
          </cell>
          <cell r="G33">
            <v>377</v>
          </cell>
          <cell r="H33">
            <v>372</v>
          </cell>
          <cell r="I33">
            <v>359</v>
          </cell>
          <cell r="J33">
            <v>377</v>
          </cell>
          <cell r="K33">
            <v>35</v>
          </cell>
        </row>
        <row r="34">
          <cell r="E34" t="str">
            <v>MUHAMMED ALPEREN KARAKÖSE</v>
          </cell>
          <cell r="F34" t="str">
            <v>BİNGÖL</v>
          </cell>
          <cell r="G34" t="str">
            <v>X</v>
          </cell>
          <cell r="H34">
            <v>373</v>
          </cell>
          <cell r="I34">
            <v>358</v>
          </cell>
          <cell r="J34">
            <v>373</v>
          </cell>
          <cell r="K34">
            <v>34</v>
          </cell>
        </row>
        <row r="35">
          <cell r="E35" t="str">
            <v>MUSA SARIER</v>
          </cell>
          <cell r="F35" t="str">
            <v>VAN</v>
          </cell>
          <cell r="G35" t="str">
            <v>X</v>
          </cell>
          <cell r="H35" t="str">
            <v>X</v>
          </cell>
          <cell r="I35">
            <v>371</v>
          </cell>
          <cell r="J35">
            <v>371</v>
          </cell>
          <cell r="K35">
            <v>34</v>
          </cell>
        </row>
        <row r="36">
          <cell r="E36" t="str">
            <v>CANER SAĞİM</v>
          </cell>
          <cell r="F36" t="str">
            <v>ŞIRNAK</v>
          </cell>
          <cell r="G36">
            <v>323</v>
          </cell>
          <cell r="H36">
            <v>313</v>
          </cell>
          <cell r="I36">
            <v>270</v>
          </cell>
          <cell r="J36">
            <v>323</v>
          </cell>
          <cell r="K36">
            <v>25</v>
          </cell>
        </row>
        <row r="37">
          <cell r="E37" t="str">
            <v>CEBRAİL ÇİFTÇİ</v>
          </cell>
          <cell r="F37" t="str">
            <v>BİNGÖL</v>
          </cell>
          <cell r="G37">
            <v>313</v>
          </cell>
          <cell r="H37">
            <v>312</v>
          </cell>
          <cell r="I37">
            <v>307</v>
          </cell>
          <cell r="J37">
            <v>313</v>
          </cell>
          <cell r="K37">
            <v>23</v>
          </cell>
        </row>
        <row r="38">
          <cell r="E38" t="str">
            <v>SERDAR RENAS ŞAVLI</v>
          </cell>
          <cell r="F38" t="str">
            <v>ŞIRNAK</v>
          </cell>
          <cell r="J38" t="str">
            <v>DNS</v>
          </cell>
          <cell r="K38">
            <v>0</v>
          </cell>
        </row>
        <row r="39">
          <cell r="E39" t="str">
            <v>MUSA AYAZ ÇAKAR</v>
          </cell>
          <cell r="F39" t="str">
            <v>BİNGÖL</v>
          </cell>
          <cell r="J39" t="str">
            <v>DNS</v>
          </cell>
          <cell r="K39">
            <v>0</v>
          </cell>
        </row>
        <row r="40">
          <cell r="E40" t="str">
            <v>MUSTAFA AYGÜN</v>
          </cell>
          <cell r="F40" t="str">
            <v>BİNGÖL</v>
          </cell>
          <cell r="J40" t="str">
            <v>DNS</v>
          </cell>
          <cell r="K40">
            <v>0</v>
          </cell>
        </row>
        <row r="41">
          <cell r="E41" t="str">
            <v>UMUTCAN TURAN</v>
          </cell>
          <cell r="F41" t="str">
            <v>VAN</v>
          </cell>
          <cell r="G41" t="str">
            <v>X</v>
          </cell>
          <cell r="H41" t="str">
            <v>X</v>
          </cell>
          <cell r="I41" t="str">
            <v>X</v>
          </cell>
          <cell r="J41" t="str">
            <v>NM</v>
          </cell>
          <cell r="K41">
            <v>0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>KADİR KAYA</v>
          </cell>
          <cell r="F8" t="str">
            <v>BİNGÖL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R8">
            <v>130</v>
          </cell>
          <cell r="BS8">
            <v>30</v>
          </cell>
        </row>
        <row r="9">
          <cell r="E9" t="str">
            <v>BERAT KARATAŞ</v>
          </cell>
          <cell r="F9" t="str">
            <v>VAN</v>
          </cell>
          <cell r="G9" t="str">
            <v>O</v>
          </cell>
          <cell r="J9" t="str">
            <v>X</v>
          </cell>
          <cell r="K9" t="str">
            <v>O</v>
          </cell>
          <cell r="M9" t="str">
            <v>O</v>
          </cell>
          <cell r="P9" t="str">
            <v>X</v>
          </cell>
          <cell r="Q9" t="str">
            <v>X</v>
          </cell>
          <cell r="R9" t="str">
            <v>X</v>
          </cell>
          <cell r="BR9">
            <v>130</v>
          </cell>
          <cell r="BS9">
            <v>30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MUSA SARIER</v>
          </cell>
          <cell r="F8" t="str">
            <v>VAN</v>
          </cell>
          <cell r="G8" t="str">
            <v>x</v>
          </cell>
          <cell r="H8">
            <v>855</v>
          </cell>
          <cell r="I8">
            <v>840</v>
          </cell>
          <cell r="J8">
            <v>855</v>
          </cell>
          <cell r="K8">
            <v>50</v>
          </cell>
        </row>
        <row r="9">
          <cell r="E9" t="str">
            <v>MUSTAFA AYGÜN</v>
          </cell>
          <cell r="F9" t="str">
            <v>BİNGÖL</v>
          </cell>
          <cell r="G9">
            <v>703</v>
          </cell>
          <cell r="H9">
            <v>748</v>
          </cell>
          <cell r="I9">
            <v>701</v>
          </cell>
          <cell r="J9">
            <v>748</v>
          </cell>
          <cell r="K9">
            <v>43</v>
          </cell>
        </row>
        <row r="10">
          <cell r="E10" t="str">
            <v>HİMMET GÜMÜŞ</v>
          </cell>
          <cell r="F10" t="str">
            <v>VAN</v>
          </cell>
          <cell r="G10">
            <v>604</v>
          </cell>
          <cell r="H10">
            <v>527</v>
          </cell>
          <cell r="I10">
            <v>640</v>
          </cell>
          <cell r="J10">
            <v>640</v>
          </cell>
          <cell r="K10">
            <v>36</v>
          </cell>
        </row>
        <row r="11">
          <cell r="E11" t="str">
            <v>MUHAMMED ERDEMİR</v>
          </cell>
          <cell r="F11" t="str">
            <v>VAN</v>
          </cell>
          <cell r="G11">
            <v>569</v>
          </cell>
          <cell r="H11">
            <v>626</v>
          </cell>
          <cell r="I11">
            <v>636</v>
          </cell>
          <cell r="J11">
            <v>636</v>
          </cell>
          <cell r="K11">
            <v>36</v>
          </cell>
        </row>
        <row r="12">
          <cell r="E12" t="str">
            <v>MUHAMMED USAME GÖRÜNEN</v>
          </cell>
          <cell r="F12" t="str">
            <v>BİNGÖL</v>
          </cell>
          <cell r="G12">
            <v>562</v>
          </cell>
          <cell r="H12">
            <v>626</v>
          </cell>
          <cell r="I12">
            <v>593</v>
          </cell>
          <cell r="J12">
            <v>626</v>
          </cell>
          <cell r="K12">
            <v>35</v>
          </cell>
        </row>
        <row r="13">
          <cell r="E13" t="str">
            <v>BERAT KARATAŞ</v>
          </cell>
          <cell r="F13" t="str">
            <v>VAN</v>
          </cell>
          <cell r="G13">
            <v>550</v>
          </cell>
          <cell r="H13">
            <v>598</v>
          </cell>
          <cell r="I13">
            <v>602</v>
          </cell>
          <cell r="J13">
            <v>602</v>
          </cell>
          <cell r="K13">
            <v>33</v>
          </cell>
        </row>
        <row r="14">
          <cell r="E14" t="str">
            <v>ARGEŞ GÜVEN</v>
          </cell>
          <cell r="F14" t="str">
            <v>VAN</v>
          </cell>
          <cell r="G14">
            <v>536</v>
          </cell>
          <cell r="H14">
            <v>428</v>
          </cell>
          <cell r="I14">
            <v>533</v>
          </cell>
          <cell r="J14">
            <v>536</v>
          </cell>
          <cell r="K14">
            <v>29</v>
          </cell>
        </row>
        <row r="15">
          <cell r="E15" t="str">
            <v>ROJHAT BABAT</v>
          </cell>
          <cell r="F15" t="str">
            <v>VAN</v>
          </cell>
          <cell r="G15">
            <v>426</v>
          </cell>
          <cell r="H15">
            <v>516</v>
          </cell>
          <cell r="I15">
            <v>520</v>
          </cell>
          <cell r="J15">
            <v>520</v>
          </cell>
          <cell r="K15">
            <v>28</v>
          </cell>
        </row>
        <row r="16">
          <cell r="E16" t="str">
            <v>MUHAMMED ALPEREN KARAKÖSE</v>
          </cell>
          <cell r="F16" t="str">
            <v>BİNGÖL</v>
          </cell>
          <cell r="G16">
            <v>436</v>
          </cell>
          <cell r="H16">
            <v>484</v>
          </cell>
          <cell r="I16">
            <v>503</v>
          </cell>
          <cell r="J16">
            <v>503</v>
          </cell>
          <cell r="K16">
            <v>27</v>
          </cell>
        </row>
        <row r="17">
          <cell r="E17" t="str">
            <v>BERAT KARATAŞ</v>
          </cell>
          <cell r="F17" t="str">
            <v>VAN</v>
          </cell>
          <cell r="J17" t="str">
            <v>DNS</v>
          </cell>
          <cell r="K17">
            <v>0</v>
          </cell>
        </row>
        <row r="18">
          <cell r="E18" t="str">
            <v>SALİH BURKAY</v>
          </cell>
          <cell r="F18" t="str">
            <v>BİNGÖL</v>
          </cell>
          <cell r="J18" t="str">
            <v>DNS</v>
          </cell>
          <cell r="K18">
            <v>0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CAHİT KAYA</v>
          </cell>
          <cell r="F8" t="str">
            <v>BİNGÖL</v>
          </cell>
          <cell r="G8">
            <v>2890</v>
          </cell>
          <cell r="H8" t="str">
            <v>X</v>
          </cell>
          <cell r="I8">
            <v>2720</v>
          </cell>
          <cell r="J8">
            <v>2890</v>
          </cell>
          <cell r="K8">
            <v>56</v>
          </cell>
        </row>
        <row r="9">
          <cell r="E9" t="str">
            <v>VEYSEL ÖZEK</v>
          </cell>
          <cell r="F9" t="str">
            <v>BİNGÖL</v>
          </cell>
          <cell r="G9">
            <v>2706</v>
          </cell>
          <cell r="H9">
            <v>2724</v>
          </cell>
          <cell r="I9">
            <v>2776</v>
          </cell>
          <cell r="J9">
            <v>2776</v>
          </cell>
          <cell r="K9">
            <v>54</v>
          </cell>
        </row>
        <row r="10">
          <cell r="E10" t="str">
            <v>TEKİN ÜNVER</v>
          </cell>
          <cell r="F10" t="str">
            <v>VAN</v>
          </cell>
          <cell r="G10">
            <v>1693</v>
          </cell>
          <cell r="H10">
            <v>2313</v>
          </cell>
          <cell r="I10">
            <v>2685</v>
          </cell>
          <cell r="J10">
            <v>2685</v>
          </cell>
          <cell r="K10">
            <v>52</v>
          </cell>
        </row>
        <row r="11">
          <cell r="E11" t="str">
            <v>MİRAÇ GÖKTÜRK</v>
          </cell>
          <cell r="F11" t="str">
            <v>DİYABAKIR</v>
          </cell>
          <cell r="G11">
            <v>2660</v>
          </cell>
          <cell r="H11" t="str">
            <v>X</v>
          </cell>
          <cell r="I11">
            <v>2618</v>
          </cell>
          <cell r="J11">
            <v>2660</v>
          </cell>
          <cell r="K11">
            <v>52</v>
          </cell>
        </row>
        <row r="12">
          <cell r="E12" t="str">
            <v>MUHAMMED ARLI</v>
          </cell>
          <cell r="F12" t="str">
            <v>BİNGÖL</v>
          </cell>
          <cell r="G12">
            <v>2261</v>
          </cell>
          <cell r="H12">
            <v>2555</v>
          </cell>
          <cell r="I12">
            <v>2483</v>
          </cell>
          <cell r="J12">
            <v>2555</v>
          </cell>
          <cell r="K12">
            <v>50</v>
          </cell>
        </row>
        <row r="13">
          <cell r="E13" t="str">
            <v>MUSA OKAN</v>
          </cell>
          <cell r="F13" t="str">
            <v>ŞIRNAK</v>
          </cell>
          <cell r="G13" t="str">
            <v>X</v>
          </cell>
          <cell r="H13">
            <v>2165</v>
          </cell>
          <cell r="I13">
            <v>2395</v>
          </cell>
          <cell r="J13">
            <v>2395</v>
          </cell>
          <cell r="K13">
            <v>46</v>
          </cell>
        </row>
        <row r="14">
          <cell r="E14" t="str">
            <v>ENES ARIBOĞA</v>
          </cell>
          <cell r="F14" t="str">
            <v>BİNGÖL</v>
          </cell>
          <cell r="G14">
            <v>2152</v>
          </cell>
          <cell r="H14">
            <v>2101</v>
          </cell>
          <cell r="I14">
            <v>2300</v>
          </cell>
          <cell r="J14">
            <v>2300</v>
          </cell>
          <cell r="K14">
            <v>45</v>
          </cell>
        </row>
        <row r="15">
          <cell r="E15" t="str">
            <v>MUSTAFA AYDIN</v>
          </cell>
          <cell r="F15" t="str">
            <v>BİNGÖL</v>
          </cell>
          <cell r="G15">
            <v>2023</v>
          </cell>
          <cell r="H15">
            <v>2338</v>
          </cell>
          <cell r="I15">
            <v>1708</v>
          </cell>
          <cell r="J15">
            <v>2338</v>
          </cell>
          <cell r="K15">
            <v>45</v>
          </cell>
        </row>
        <row r="16">
          <cell r="E16" t="str">
            <v>BURAK ORMAN</v>
          </cell>
          <cell r="F16" t="str">
            <v>BİNGÖL</v>
          </cell>
          <cell r="G16">
            <v>2180</v>
          </cell>
          <cell r="H16">
            <v>1840</v>
          </cell>
          <cell r="I16">
            <v>1930</v>
          </cell>
          <cell r="J16">
            <v>2180</v>
          </cell>
          <cell r="K16">
            <v>42</v>
          </cell>
        </row>
        <row r="17">
          <cell r="E17" t="str">
            <v>SALİH BURKAY</v>
          </cell>
          <cell r="F17" t="str">
            <v>BİNGÖL</v>
          </cell>
          <cell r="G17">
            <v>1682</v>
          </cell>
          <cell r="H17">
            <v>2149</v>
          </cell>
          <cell r="I17" t="str">
            <v>X</v>
          </cell>
          <cell r="J17">
            <v>2149</v>
          </cell>
          <cell r="K17">
            <v>41</v>
          </cell>
        </row>
        <row r="18">
          <cell r="E18" t="str">
            <v>CEBRAİL ÇİFTÇİ</v>
          </cell>
          <cell r="F18" t="str">
            <v>BİNGÖL</v>
          </cell>
          <cell r="G18">
            <v>2033</v>
          </cell>
          <cell r="H18">
            <v>1997</v>
          </cell>
          <cell r="I18" t="str">
            <v>X</v>
          </cell>
          <cell r="J18">
            <v>2033</v>
          </cell>
          <cell r="K18">
            <v>39</v>
          </cell>
        </row>
        <row r="19">
          <cell r="E19" t="str">
            <v>AYHAN KAYA</v>
          </cell>
          <cell r="F19" t="str">
            <v>VAN</v>
          </cell>
          <cell r="G19">
            <v>1775</v>
          </cell>
          <cell r="H19" t="str">
            <v>X</v>
          </cell>
          <cell r="I19">
            <v>1968</v>
          </cell>
          <cell r="J19">
            <v>1968</v>
          </cell>
          <cell r="K19">
            <v>38</v>
          </cell>
        </row>
        <row r="20">
          <cell r="E20" t="str">
            <v>POYRAZ AKARBULUT</v>
          </cell>
          <cell r="F20" t="str">
            <v>BİNGÖL</v>
          </cell>
          <cell r="G20" t="str">
            <v>X</v>
          </cell>
          <cell r="H20">
            <v>1724</v>
          </cell>
          <cell r="I20">
            <v>1611</v>
          </cell>
          <cell r="J20">
            <v>1724</v>
          </cell>
          <cell r="K20">
            <v>33</v>
          </cell>
        </row>
        <row r="21">
          <cell r="E21" t="str">
            <v>ÇİYANAZ ASAN</v>
          </cell>
          <cell r="F21" t="str">
            <v>ŞIRNAK</v>
          </cell>
          <cell r="G21" t="str">
            <v>X</v>
          </cell>
          <cell r="H21" t="str">
            <v>X</v>
          </cell>
          <cell r="I21">
            <v>1722</v>
          </cell>
          <cell r="J21">
            <v>1722</v>
          </cell>
          <cell r="K21">
            <v>33</v>
          </cell>
        </row>
        <row r="22">
          <cell r="E22" t="str">
            <v>UMUTCAN TURAN</v>
          </cell>
          <cell r="F22" t="str">
            <v>VAN</v>
          </cell>
          <cell r="G22">
            <v>1274</v>
          </cell>
          <cell r="H22">
            <v>1500</v>
          </cell>
          <cell r="I22">
            <v>951</v>
          </cell>
          <cell r="J22">
            <v>1500</v>
          </cell>
          <cell r="K22">
            <v>29</v>
          </cell>
        </row>
        <row r="23">
          <cell r="E23" t="str">
            <v>CANER SAĞİM</v>
          </cell>
          <cell r="F23" t="str">
            <v>ŞIRNAK</v>
          </cell>
          <cell r="G23" t="str">
            <v>X</v>
          </cell>
          <cell r="H23" t="str">
            <v>X</v>
          </cell>
          <cell r="I23">
            <v>1052</v>
          </cell>
          <cell r="J23">
            <v>1052</v>
          </cell>
          <cell r="K23">
            <v>18</v>
          </cell>
        </row>
        <row r="24">
          <cell r="E24" t="str">
            <v>MUSA AYAZ ÇAKAR</v>
          </cell>
          <cell r="F24" t="str">
            <v>BİNGÖL</v>
          </cell>
          <cell r="J24" t="str">
            <v>DNS</v>
          </cell>
          <cell r="K24">
            <v>0</v>
          </cell>
        </row>
        <row r="25">
          <cell r="E25" t="str">
            <v>İSHAK ÇELEBİ</v>
          </cell>
          <cell r="F25" t="str">
            <v>ŞIRNAK</v>
          </cell>
          <cell r="G25" t="str">
            <v>X</v>
          </cell>
          <cell r="H25" t="str">
            <v>X</v>
          </cell>
          <cell r="I25" t="str">
            <v>X</v>
          </cell>
          <cell r="J25" t="str">
            <v>NM</v>
          </cell>
          <cell r="K25">
            <v>0</v>
          </cell>
        </row>
        <row r="26">
          <cell r="E26" t="str">
            <v>SERDAR RENAS ŞAVLI</v>
          </cell>
          <cell r="F26" t="str">
            <v>ŞIRNAK</v>
          </cell>
          <cell r="J26" t="str">
            <v>DNS</v>
          </cell>
          <cell r="K26">
            <v>0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SUHUD HASAN</v>
          </cell>
          <cell r="F8" t="str">
            <v>DİYABAKIR</v>
          </cell>
          <cell r="G8">
            <v>2274</v>
          </cell>
          <cell r="H8">
            <v>2637</v>
          </cell>
          <cell r="I8" t="str">
            <v>X</v>
          </cell>
          <cell r="J8">
            <v>2637</v>
          </cell>
          <cell r="K8">
            <v>81</v>
          </cell>
        </row>
        <row r="9">
          <cell r="E9" t="str">
            <v>DEVRİM ATSIZ</v>
          </cell>
          <cell r="F9" t="str">
            <v>DİYABAKIR</v>
          </cell>
          <cell r="G9">
            <v>2002</v>
          </cell>
          <cell r="H9" t="str">
            <v>X</v>
          </cell>
          <cell r="I9">
            <v>2217</v>
          </cell>
          <cell r="J9">
            <v>2217</v>
          </cell>
          <cell r="K9">
            <v>73</v>
          </cell>
        </row>
        <row r="10">
          <cell r="E10" t="str">
            <v>MUHAMMED YUSUF DEMİR</v>
          </cell>
          <cell r="F10" t="str">
            <v>DİYABAKIR</v>
          </cell>
          <cell r="G10">
            <v>2172</v>
          </cell>
          <cell r="H10" t="str">
            <v>X</v>
          </cell>
          <cell r="I10" t="str">
            <v>X</v>
          </cell>
          <cell r="J10">
            <v>2172</v>
          </cell>
          <cell r="K10">
            <v>71</v>
          </cell>
        </row>
        <row r="11">
          <cell r="E11" t="str">
            <v>MERVAN DEMİR</v>
          </cell>
          <cell r="F11" t="str">
            <v>DİYABAKIR</v>
          </cell>
          <cell r="G11" t="str">
            <v>X</v>
          </cell>
          <cell r="H11">
            <v>1706</v>
          </cell>
          <cell r="I11">
            <v>1961</v>
          </cell>
          <cell r="J11">
            <v>1961</v>
          </cell>
          <cell r="K11">
            <v>63</v>
          </cell>
        </row>
        <row r="12">
          <cell r="E12" t="str">
            <v>EMRE ÖZÇELİK</v>
          </cell>
          <cell r="F12" t="str">
            <v>DİYABAKIR</v>
          </cell>
          <cell r="G12">
            <v>1696</v>
          </cell>
          <cell r="H12">
            <v>1847</v>
          </cell>
          <cell r="I12" t="str">
            <v>X</v>
          </cell>
          <cell r="J12">
            <v>1847</v>
          </cell>
          <cell r="K12">
            <v>58</v>
          </cell>
        </row>
        <row r="13">
          <cell r="E13" t="str">
            <v>ATİLLA AÇIL</v>
          </cell>
          <cell r="F13" t="str">
            <v>DİYABAKIR</v>
          </cell>
          <cell r="G13">
            <v>1464</v>
          </cell>
          <cell r="H13">
            <v>1648</v>
          </cell>
          <cell r="I13">
            <v>1650</v>
          </cell>
          <cell r="J13">
            <v>1650</v>
          </cell>
          <cell r="K13">
            <v>51</v>
          </cell>
        </row>
        <row r="14">
          <cell r="E14" t="str">
            <v>MİKAİL ALTAŞ</v>
          </cell>
          <cell r="F14" t="str">
            <v>DİYABAKIR</v>
          </cell>
          <cell r="G14">
            <v>1097</v>
          </cell>
          <cell r="H14">
            <v>1017</v>
          </cell>
          <cell r="I14" t="str">
            <v>X</v>
          </cell>
          <cell r="J14">
            <v>1097</v>
          </cell>
          <cell r="K14">
            <v>28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workbookViewId="0">
      <selection activeCell="G16" sqref="G16"/>
    </sheetView>
  </sheetViews>
  <sheetFormatPr defaultRowHeight="15" x14ac:dyDescent="0.25"/>
  <cols>
    <col min="1" max="1" width="6.28515625" bestFit="1" customWidth="1"/>
    <col min="2" max="2" width="22.140625" customWidth="1"/>
    <col min="3" max="3" width="15.7109375" bestFit="1" customWidth="1"/>
    <col min="4" max="4" width="8.7109375" bestFit="1" customWidth="1"/>
    <col min="5" max="5" width="5.8554687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25.28515625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" bestFit="1" customWidth="1"/>
    <col min="31" max="31" width="5.85546875" bestFit="1" customWidth="1"/>
    <col min="32" max="32" width="12" bestFit="1" customWidth="1"/>
  </cols>
  <sheetData>
    <row r="1" spans="1:18" ht="30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8" customHeight="1" x14ac:dyDescent="0.25">
      <c r="A2" s="34" t="s">
        <v>0</v>
      </c>
      <c r="B2" s="35" t="s">
        <v>1</v>
      </c>
      <c r="C2" s="36" t="s">
        <v>2</v>
      </c>
      <c r="D2" s="38" t="s">
        <v>3</v>
      </c>
      <c r="E2" s="38"/>
      <c r="F2" s="32" t="s">
        <v>4</v>
      </c>
      <c r="G2" s="33"/>
      <c r="H2" s="32" t="s">
        <v>5</v>
      </c>
      <c r="I2" s="33"/>
      <c r="J2" s="32" t="s">
        <v>6</v>
      </c>
      <c r="K2" s="33"/>
      <c r="L2" s="38" t="s">
        <v>7</v>
      </c>
      <c r="M2" s="38"/>
      <c r="N2" s="32" t="s">
        <v>33</v>
      </c>
      <c r="O2" s="33"/>
      <c r="P2" s="39" t="s">
        <v>8</v>
      </c>
    </row>
    <row r="3" spans="1:18" ht="15" customHeight="1" x14ac:dyDescent="0.25">
      <c r="A3" s="34"/>
      <c r="B3" s="35"/>
      <c r="C3" s="37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39"/>
    </row>
    <row r="4" spans="1:18" ht="15" customHeight="1" x14ac:dyDescent="0.25">
      <c r="A4" s="3"/>
      <c r="B4" s="4"/>
      <c r="C4" s="4"/>
      <c r="D4" s="5"/>
      <c r="E4" s="6"/>
      <c r="F4" s="9"/>
      <c r="G4" s="10"/>
      <c r="H4" s="7"/>
      <c r="I4" s="10"/>
      <c r="J4" s="5"/>
      <c r="K4" s="6"/>
      <c r="L4" s="5"/>
      <c r="M4" s="6"/>
      <c r="N4" s="5"/>
      <c r="O4" s="10"/>
      <c r="P4" s="8"/>
    </row>
    <row r="5" spans="1:18" ht="20.25" x14ac:dyDescent="0.25">
      <c r="A5" s="3"/>
      <c r="B5" s="4"/>
      <c r="C5" s="4"/>
      <c r="D5" s="5"/>
      <c r="E5" s="6"/>
      <c r="F5" s="9"/>
      <c r="G5" s="10"/>
      <c r="H5" s="7"/>
      <c r="I5" s="10"/>
      <c r="J5" s="5"/>
      <c r="K5" s="6"/>
      <c r="L5" s="5"/>
      <c r="M5" s="6"/>
      <c r="N5" s="5"/>
      <c r="O5" s="10"/>
      <c r="P5" s="8"/>
    </row>
    <row r="6" spans="1:18" ht="30" x14ac:dyDescent="0.25">
      <c r="A6" s="23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8" customHeight="1" x14ac:dyDescent="0.25">
      <c r="A7" s="24" t="s">
        <v>0</v>
      </c>
      <c r="B7" s="25" t="s">
        <v>1</v>
      </c>
      <c r="C7" s="27" t="s">
        <v>2</v>
      </c>
      <c r="D7" s="26" t="s">
        <v>3</v>
      </c>
      <c r="E7" s="26"/>
      <c r="F7" s="30" t="s">
        <v>4</v>
      </c>
      <c r="G7" s="31"/>
      <c r="H7" s="32" t="s">
        <v>5</v>
      </c>
      <c r="I7" s="33"/>
      <c r="J7" s="30" t="s">
        <v>6</v>
      </c>
      <c r="K7" s="31"/>
      <c r="L7" s="26" t="s">
        <v>7</v>
      </c>
      <c r="M7" s="26"/>
      <c r="N7" s="30" t="s">
        <v>31</v>
      </c>
      <c r="O7" s="31"/>
      <c r="P7" s="29" t="s">
        <v>8</v>
      </c>
    </row>
    <row r="8" spans="1:18" ht="15" customHeight="1" x14ac:dyDescent="0.25">
      <c r="A8" s="24"/>
      <c r="B8" s="25"/>
      <c r="C8" s="28"/>
      <c r="D8" s="16" t="s">
        <v>9</v>
      </c>
      <c r="E8" s="17" t="s">
        <v>10</v>
      </c>
      <c r="F8" s="16" t="s">
        <v>9</v>
      </c>
      <c r="G8" s="17" t="s">
        <v>10</v>
      </c>
      <c r="H8" s="16" t="s">
        <v>9</v>
      </c>
      <c r="I8" s="17" t="s">
        <v>10</v>
      </c>
      <c r="J8" s="16" t="s">
        <v>9</v>
      </c>
      <c r="K8" s="17" t="s">
        <v>10</v>
      </c>
      <c r="L8" s="16" t="s">
        <v>9</v>
      </c>
      <c r="M8" s="17" t="s">
        <v>10</v>
      </c>
      <c r="N8" s="16" t="s">
        <v>9</v>
      </c>
      <c r="O8" s="17" t="s">
        <v>10</v>
      </c>
      <c r="P8" s="29"/>
    </row>
    <row r="9" spans="1:18" ht="20.25" x14ac:dyDescent="0.25">
      <c r="A9" s="20">
        <v>4</v>
      </c>
      <c r="B9" s="19" t="s">
        <v>39</v>
      </c>
      <c r="C9" s="19" t="s">
        <v>40</v>
      </c>
      <c r="D9" s="12" t="s">
        <v>11</v>
      </c>
      <c r="E9" s="14" t="s">
        <v>11</v>
      </c>
      <c r="F9" s="22">
        <v>1305</v>
      </c>
      <c r="G9" s="18">
        <v>29</v>
      </c>
      <c r="H9" s="13" t="s">
        <v>11</v>
      </c>
      <c r="I9" s="18" t="s">
        <v>11</v>
      </c>
      <c r="J9" s="12">
        <v>313</v>
      </c>
      <c r="K9" s="14">
        <v>23</v>
      </c>
      <c r="L9" s="12" t="s">
        <v>11</v>
      </c>
      <c r="M9" s="15" t="s">
        <v>11</v>
      </c>
      <c r="N9" s="12">
        <v>3938</v>
      </c>
      <c r="O9" s="18">
        <v>30</v>
      </c>
      <c r="P9" s="21">
        <f>G9+K9+O9</f>
        <v>82</v>
      </c>
    </row>
  </sheetData>
  <mergeCells count="22">
    <mergeCell ref="A1:R1"/>
    <mergeCell ref="H2:I2"/>
    <mergeCell ref="A2:A3"/>
    <mergeCell ref="B2:B3"/>
    <mergeCell ref="C2:C3"/>
    <mergeCell ref="F2:G2"/>
    <mergeCell ref="D2:E2"/>
    <mergeCell ref="J2:K2"/>
    <mergeCell ref="P2:P3"/>
    <mergeCell ref="L2:M2"/>
    <mergeCell ref="N2:O2"/>
    <mergeCell ref="A6:R6"/>
    <mergeCell ref="A7:A8"/>
    <mergeCell ref="B7:B8"/>
    <mergeCell ref="D7:E7"/>
    <mergeCell ref="C7:C8"/>
    <mergeCell ref="P7:P8"/>
    <mergeCell ref="F7:G7"/>
    <mergeCell ref="N7:O7"/>
    <mergeCell ref="L7:M7"/>
    <mergeCell ref="J7:K7"/>
    <mergeCell ref="H7:I7"/>
  </mergeCells>
  <conditionalFormatting sqref="P2:P5">
    <cfRule type="duplicateValues" dxfId="59" priority="6"/>
  </conditionalFormatting>
  <conditionalFormatting sqref="B2:B5">
    <cfRule type="duplicateValues" dxfId="58" priority="5"/>
  </conditionalFormatting>
  <conditionalFormatting sqref="J7:J8">
    <cfRule type="duplicateValues" dxfId="57" priority="29"/>
  </conditionalFormatting>
  <conditionalFormatting sqref="B7:B8">
    <cfRule type="duplicateValues" dxfId="56" priority="30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"/>
  <sheetViews>
    <sheetView zoomScale="85" zoomScaleNormal="85" workbookViewId="0">
      <selection activeCell="O24" sqref="O24"/>
    </sheetView>
  </sheetViews>
  <sheetFormatPr defaultRowHeight="15" x14ac:dyDescent="0.25"/>
  <cols>
    <col min="1" max="1" width="6.28515625" bestFit="1" customWidth="1"/>
    <col min="2" max="2" width="36.140625" bestFit="1" customWidth="1"/>
    <col min="3" max="3" width="6.7109375" bestFit="1" customWidth="1"/>
    <col min="4" max="4" width="8" bestFit="1" customWidth="1"/>
    <col min="5" max="5" width="5.85546875" bestFit="1" customWidth="1"/>
    <col min="6" max="6" width="8.85546875" bestFit="1" customWidth="1"/>
    <col min="7" max="7" width="5.85546875" bestFit="1" customWidth="1"/>
    <col min="8" max="8" width="8" bestFit="1" customWidth="1"/>
    <col min="9" max="9" width="7.140625" bestFit="1" customWidth="1"/>
    <col min="10" max="10" width="8" bestFit="1" customWidth="1"/>
    <col min="11" max="11" width="5.85546875" bestFit="1" customWidth="1"/>
    <col min="12" max="12" width="8.85546875" bestFit="1" customWidth="1"/>
    <col min="13" max="13" width="5.85546875" bestFit="1" customWidth="1"/>
    <col min="14" max="14" width="12.28515625" bestFit="1" customWidth="1"/>
    <col min="15" max="15" width="5.85546875" bestFit="1" customWidth="1"/>
    <col min="16" max="16" width="12.28515625" bestFit="1" customWidth="1"/>
    <col min="17" max="17" width="5.85546875" bestFit="1" customWidth="1"/>
    <col min="18" max="18" width="12.28515625" bestFit="1" customWidth="1"/>
    <col min="20" max="20" width="7.140625" bestFit="1" customWidth="1"/>
    <col min="21" max="21" width="5.140625" bestFit="1" customWidth="1"/>
    <col min="28" max="28" width="7.140625" bestFit="1" customWidth="1"/>
  </cols>
  <sheetData>
    <row r="1" spans="1:18" ht="30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8" x14ac:dyDescent="0.25">
      <c r="A2" s="34" t="s">
        <v>0</v>
      </c>
      <c r="B2" s="35" t="s">
        <v>1</v>
      </c>
      <c r="C2" s="36" t="s">
        <v>2</v>
      </c>
      <c r="D2" s="38" t="s">
        <v>3</v>
      </c>
      <c r="E2" s="38"/>
      <c r="F2" s="32" t="s">
        <v>4</v>
      </c>
      <c r="G2" s="33"/>
      <c r="H2" s="32" t="s">
        <v>5</v>
      </c>
      <c r="I2" s="33"/>
      <c r="J2" s="32" t="s">
        <v>6</v>
      </c>
      <c r="K2" s="33"/>
      <c r="L2" s="38" t="s">
        <v>7</v>
      </c>
      <c r="M2" s="38"/>
      <c r="N2" s="32" t="s">
        <v>33</v>
      </c>
      <c r="O2" s="33"/>
      <c r="P2" s="39" t="s">
        <v>8</v>
      </c>
    </row>
    <row r="3" spans="1:18" ht="15" customHeight="1" x14ac:dyDescent="0.25">
      <c r="A3" s="34"/>
      <c r="B3" s="35"/>
      <c r="C3" s="37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39"/>
    </row>
    <row r="4" spans="1:18" ht="20.25" x14ac:dyDescent="0.25">
      <c r="A4" s="3">
        <v>1</v>
      </c>
      <c r="B4" s="4" t="s">
        <v>41</v>
      </c>
      <c r="C4" s="4" t="s">
        <v>40</v>
      </c>
      <c r="D4" s="5" t="str">
        <f>IF(ISERROR(VLOOKUP(B4,'[1]60m.'!$D$8:$F$1000,3,0)),"",(VLOOKUP(B4,'[1]60m.'!$D$8:$F$1000,3,0)))</f>
        <v/>
      </c>
      <c r="E4" s="6" t="str">
        <f>IF(ISERROR(VLOOKUP(B4,'[1]60m.'!$D$8:$G$1000,4,0)),"",(VLOOKUP(B4,'[1]60m.'!$D$8:$G$1000,4,0)))</f>
        <v/>
      </c>
      <c r="F4" s="9">
        <f>IF(ISERROR(VLOOKUP(B4,'[1]80m.'!$D$8:$F$1000,3,0)),"",(VLOOKUP(B4,'[1]80m.'!$D$8:$H$1000,3,0)))</f>
        <v>1278</v>
      </c>
      <c r="G4" s="10">
        <f>IF(ISERROR(VLOOKUP(B4,'[1]80m.'!$D$8:$G$1000,4,0)),"",(VLOOKUP(B4,'[1]80m.'!$D$8:$G$1000,4,0)))</f>
        <v>52</v>
      </c>
      <c r="H4" s="7" t="str">
        <f>IF(ISERROR(VLOOKUP(B4,'[1]600m.'!$D$8:$F$978,3,0)),"",(VLOOKUP(B4,'[1]600m.'!$D$8:$H$978,3,0)))</f>
        <v/>
      </c>
      <c r="I4" s="10" t="str">
        <f>IF(ISERROR(VLOOKUP(B4,'[1]600m.'!$D$8:$G$978,4,0)),"",(VLOOKUP(B4,'[1]600m.'!$D$8:$G$978,4,0)))</f>
        <v/>
      </c>
      <c r="J4" s="5">
        <f>IF(ISERROR(VLOOKUP(B4,'[1]Uzun Atlama Genel'!$E$8:$J$1011,6,0)),"",(VLOOKUP(B4,'[1]Uzun Atlama Genel'!$E$8:$J$1011,6,0)))</f>
        <v>320</v>
      </c>
      <c r="K4" s="6">
        <f>IF(ISERROR(VLOOKUP(B4,'[1]Uzun Atlama Genel'!$E$8:$K$1011,7,0)),"",(VLOOKUP(B4,'[1]Uzun Atlama Genel'!$E$8:$K$1011,7,0)))</f>
        <v>28</v>
      </c>
      <c r="L4" s="5" t="str">
        <f>IF(ISERROR(VLOOKUP(B4,[1]Yüksek!$E$8:$BR$1000,66,0)),"",(VLOOKUP(B4,[1]Yüksek!$E$8:$BR$1000,66,0)))</f>
        <v/>
      </c>
      <c r="M4" s="6" t="str">
        <f>IF(ISERROR(VLOOKUP(B4,[1]Yüksek!$E$8:$BS$1000,67,0)),"",(VLOOKUP(B4,[1]Yüksek!$E$8:$BS$1000,67,0)))</f>
        <v/>
      </c>
      <c r="N4" s="5">
        <f>IF(ISERROR(VLOOKUP(B4,[1]FIRLATMA!$E$8:$J$1000,6,0)),"",(VLOOKUP(B4,[1]FIRLATMA!$E$8:$J$1000,6,0)))</f>
        <v>2762</v>
      </c>
      <c r="O4" s="10">
        <f>IF(ISERROR(VLOOKUP(B4,[1]FIRLATMA!$E$8:$K$1000,7,0)),"",(VLOOKUP(B4,[1]FIRLATMA!$E$8:$K$1000,7,0)))</f>
        <v>30</v>
      </c>
      <c r="P4" s="8">
        <f>G4+K4+O4</f>
        <v>110</v>
      </c>
    </row>
    <row r="5" spans="1:18" ht="20.25" x14ac:dyDescent="0.25">
      <c r="A5" s="3">
        <v>2</v>
      </c>
      <c r="B5" s="4" t="s">
        <v>42</v>
      </c>
      <c r="C5" s="4" t="s">
        <v>40</v>
      </c>
      <c r="D5" s="5" t="str">
        <f>IF(ISERROR(VLOOKUP(B5,'[1]60m.'!$D$8:$F$1000,3,0)),"",(VLOOKUP(B5,'[1]60m.'!$D$8:$F$1000,3,0)))</f>
        <v/>
      </c>
      <c r="E5" s="6" t="str">
        <f>IF(ISERROR(VLOOKUP(B5,'[1]60m.'!$D$8:$G$1000,4,0)),"",(VLOOKUP(B5,'[1]60m.'!$D$8:$G$1000,4,0)))</f>
        <v/>
      </c>
      <c r="F5" s="9">
        <f>IF(ISERROR(VLOOKUP(B5,'[1]80m.'!$D$8:$F$1000,3,0)),"",(VLOOKUP(B5,'[1]80m.'!$D$8:$H$1000,3,0)))</f>
        <v>1304</v>
      </c>
      <c r="G5" s="10">
        <f>IF(ISERROR(VLOOKUP(B5,'[1]80m.'!$D$8:$G$1000,4,0)),"",(VLOOKUP(B5,'[1]80m.'!$D$8:$G$1000,4,0)))</f>
        <v>47</v>
      </c>
      <c r="H5" s="7" t="str">
        <f>IF(ISERROR(VLOOKUP(B5,'[1]600m.'!$D$8:$F$978,3,0)),"",(VLOOKUP(B5,'[1]600m.'!$D$8:$H$978,3,0)))</f>
        <v/>
      </c>
      <c r="I5" s="10" t="str">
        <f>IF(ISERROR(VLOOKUP(B5,'[1]600m.'!$D$8:$G$978,4,0)),"",(VLOOKUP(B5,'[1]600m.'!$D$8:$G$978,4,0)))</f>
        <v/>
      </c>
      <c r="J5" s="5">
        <f>IF(ISERROR(VLOOKUP(B5,'[1]Uzun Atlama Genel'!$E$8:$J$1011,6,0)),"",(VLOOKUP(B5,'[1]Uzun Atlama Genel'!$E$8:$J$1011,6,0)))</f>
        <v>338</v>
      </c>
      <c r="K5" s="6">
        <f>IF(ISERROR(VLOOKUP(B5,'[1]Uzun Atlama Genel'!$E$8:$K$1011,7,0)),"",(VLOOKUP(B5,'[1]Uzun Atlama Genel'!$E$8:$K$1011,7,0)))</f>
        <v>34</v>
      </c>
      <c r="L5" s="5" t="str">
        <f>IF(ISERROR(VLOOKUP(B5,[1]Yüksek!$E$8:$BR$1000,66,0)),"",(VLOOKUP(B5,[1]Yüksek!$E$8:$BR$1000,66,0)))</f>
        <v/>
      </c>
      <c r="M5" s="6" t="str">
        <f>IF(ISERROR(VLOOKUP(B5,[1]Yüksek!$E$8:$BS$1000,67,0)),"",(VLOOKUP(B5,[1]Yüksek!$E$8:$BS$1000,67,0)))</f>
        <v/>
      </c>
      <c r="N5" s="5">
        <f>IF(ISERROR(VLOOKUP(B5,[1]FIRLATMA!$E$8:$J$1000,6,0)),"",(VLOOKUP(B5,[1]FIRLATMA!$E$8:$J$1000,6,0)))</f>
        <v>2257</v>
      </c>
      <c r="O5" s="10">
        <f>IF(ISERROR(VLOOKUP(B5,[1]FIRLATMA!$E$8:$K$1000,7,0)),"",(VLOOKUP(B5,[1]FIRLATMA!$E$8:$K$1000,7,0)))</f>
        <v>20</v>
      </c>
      <c r="P5" s="8">
        <f>G5+K5+O5</f>
        <v>101</v>
      </c>
    </row>
    <row r="6" spans="1:18" ht="20.25" x14ac:dyDescent="0.25">
      <c r="A6" s="3"/>
      <c r="B6" s="4"/>
      <c r="C6" s="4"/>
      <c r="D6" s="5"/>
      <c r="E6" s="6"/>
      <c r="F6" s="9"/>
      <c r="G6" s="10"/>
      <c r="H6" s="7"/>
      <c r="I6" s="10"/>
      <c r="J6" s="8"/>
    </row>
    <row r="7" spans="1:18" ht="30" x14ac:dyDescent="0.25">
      <c r="A7" s="40" t="s">
        <v>13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18" customHeight="1" x14ac:dyDescent="0.25">
      <c r="A8" s="34" t="s">
        <v>0</v>
      </c>
      <c r="B8" s="35" t="s">
        <v>1</v>
      </c>
      <c r="C8" s="36" t="s">
        <v>2</v>
      </c>
      <c r="D8" s="38" t="s">
        <v>3</v>
      </c>
      <c r="E8" s="38"/>
      <c r="F8" s="32" t="s">
        <v>4</v>
      </c>
      <c r="G8" s="33"/>
      <c r="H8" s="32" t="s">
        <v>6</v>
      </c>
      <c r="I8" s="33"/>
      <c r="J8" s="38" t="s">
        <v>7</v>
      </c>
      <c r="K8" s="38"/>
      <c r="L8" s="32" t="s">
        <v>31</v>
      </c>
      <c r="M8" s="33"/>
      <c r="N8" s="39" t="s">
        <v>8</v>
      </c>
    </row>
    <row r="9" spans="1:18" ht="15" customHeight="1" x14ac:dyDescent="0.25">
      <c r="A9" s="34"/>
      <c r="B9" s="35"/>
      <c r="C9" s="37"/>
      <c r="D9" s="1" t="s">
        <v>9</v>
      </c>
      <c r="E9" s="2" t="s">
        <v>10</v>
      </c>
      <c r="F9" s="1" t="s">
        <v>9</v>
      </c>
      <c r="G9" s="2" t="s">
        <v>10</v>
      </c>
      <c r="H9" s="1" t="s">
        <v>9</v>
      </c>
      <c r="I9" s="2" t="s">
        <v>10</v>
      </c>
      <c r="J9" s="1" t="s">
        <v>9</v>
      </c>
      <c r="K9" s="2" t="s">
        <v>10</v>
      </c>
      <c r="L9" s="1" t="s">
        <v>9</v>
      </c>
      <c r="M9" s="2" t="s">
        <v>10</v>
      </c>
      <c r="N9" s="39"/>
    </row>
    <row r="10" spans="1:18" ht="20.25" x14ac:dyDescent="0.25">
      <c r="A10" s="3">
        <v>1</v>
      </c>
      <c r="B10" s="4" t="s">
        <v>43</v>
      </c>
      <c r="C10" s="4" t="s">
        <v>40</v>
      </c>
      <c r="D10" s="5">
        <f>IF(ISERROR(VLOOKUP(B10,'[2]60m.'!$D$8:$F$1000,3,0)),"",(VLOOKUP(B10,'[2]60m.'!$D$8:$F$1000,3,0)))</f>
        <v>930</v>
      </c>
      <c r="E10" s="6">
        <v>60</v>
      </c>
      <c r="F10" s="9" t="str">
        <f>IF(ISERROR(VLOOKUP(B10,'[2]80m.'!$D$8:$F$1000,3,0)),"",(VLOOKUP(B10,'[2]80m.'!$D$8:$H$1000,3,0)))</f>
        <v/>
      </c>
      <c r="G10" s="10" t="str">
        <f>IF(ISERROR(VLOOKUP(B10,'[2]80m.'!$D$8:$G$1000,4,0)),"",(VLOOKUP(B10,'[2]80m.'!$D$8:$G$1000,4,0)))</f>
        <v/>
      </c>
      <c r="H10" s="5">
        <f>IF(ISERROR(VLOOKUP(B10,'[2]Uzun Atlama Genel'!$E$8:$J$1011,6,0)),"",(VLOOKUP(B10,'[2]Uzun Atlama Genel'!$E$8:$J$1011,6,0)))</f>
        <v>350</v>
      </c>
      <c r="I10" s="6">
        <v>30</v>
      </c>
      <c r="J10" s="5" t="str">
        <f>IF(ISERROR(VLOOKUP(B10,[2]Yüksek!$E$8:$BR$1000,66,0)),"",(VLOOKUP(B10,[2]Yüksek!$E$8:$BR$1000,66,0)))</f>
        <v/>
      </c>
      <c r="K10" s="6" t="str">
        <f>IF(ISERROR(VLOOKUP(B10,[2]Yüksek!$E$8:$BS$1000,67,0)),"",(VLOOKUP(B10,[2]Yüksek!$E$8:$BS$1000,67,0)))</f>
        <v/>
      </c>
      <c r="L10" s="5">
        <f>IF(ISERROR(VLOOKUP(B10,[2]F.topu!$E$8:$J$1000,6,0)),"",(VLOOKUP(B10,[2]F.topu!$E$8:$J$1000,6,0)))</f>
        <v>4253</v>
      </c>
      <c r="M10" s="10">
        <v>34</v>
      </c>
      <c r="N10" s="8">
        <f>E10+I10+M10</f>
        <v>124</v>
      </c>
    </row>
    <row r="11" spans="1:18" ht="20.25" x14ac:dyDescent="0.25">
      <c r="A11" s="3">
        <v>2</v>
      </c>
      <c r="B11" s="4" t="s">
        <v>44</v>
      </c>
      <c r="C11" s="4" t="s">
        <v>40</v>
      </c>
      <c r="D11" s="5" t="str">
        <f>IF(ISERROR(VLOOKUP(B11,'[2]60m.'!$D$8:$F$1000,3,0)),"",(VLOOKUP(B11,'[2]60m.'!$D$8:$F$1000,3,0)))</f>
        <v/>
      </c>
      <c r="E11" s="6" t="str">
        <f>IF(ISERROR(VLOOKUP(B11,'[2]60m.'!$D$8:$G$1000,4,0)),"",(VLOOKUP(B11,'[2]60m.'!$D$8:$G$1000,4,0)))</f>
        <v/>
      </c>
      <c r="F11" s="9">
        <f>IF(ISERROR(VLOOKUP(B11,'[2]80m.'!$D$8:$F$1000,3,0)),"",(VLOOKUP(B11,'[2]80m.'!$D$8:$H$1000,3,0)))</f>
        <v>1157</v>
      </c>
      <c r="G11" s="10">
        <v>58</v>
      </c>
      <c r="H11" s="5">
        <f>IF(ISERROR(VLOOKUP(B11,'[2]Uzun Atlama Genel'!$E$8:$J$1011,6,0)),"",(VLOOKUP(B11,'[2]Uzun Atlama Genel'!$E$8:$J$1011,6,0)))</f>
        <v>340</v>
      </c>
      <c r="I11" s="6">
        <v>28</v>
      </c>
      <c r="J11" s="5" t="str">
        <f>IF(ISERROR(VLOOKUP(B11,[2]Yüksek!$E$8:$BR$1000,66,0)),"",(VLOOKUP(B11,[2]Yüksek!$E$8:$BR$1000,66,0)))</f>
        <v/>
      </c>
      <c r="K11" s="6" t="str">
        <f>IF(ISERROR(VLOOKUP(B11,[2]Yüksek!$E$8:$BS$1000,67,0)),"",(VLOOKUP(B11,[2]Yüksek!$E$8:$BS$1000,67,0)))</f>
        <v/>
      </c>
      <c r="L11" s="5">
        <f>IF(ISERROR(VLOOKUP(B11,[2]F.topu!$E$8:$J$1000,6,0)),"",(VLOOKUP(B11,[2]F.topu!$E$8:$J$1000,6,0)))</f>
        <v>4139</v>
      </c>
      <c r="M11" s="10">
        <v>33</v>
      </c>
      <c r="N11" s="8">
        <f>G11+I11+M11</f>
        <v>119</v>
      </c>
    </row>
    <row r="12" spans="1:18" ht="20.25" x14ac:dyDescent="0.25">
      <c r="A12" s="3">
        <v>3</v>
      </c>
      <c r="B12" s="4" t="s">
        <v>45</v>
      </c>
      <c r="C12" s="4" t="s">
        <v>40</v>
      </c>
      <c r="D12" s="5">
        <f>IF(ISERROR(VLOOKUP(B12,'[2]60m.'!$D$8:$F$1000,3,0)),"",(VLOOKUP(B12,'[2]60m.'!$D$8:$F$1000,3,0)))</f>
        <v>975</v>
      </c>
      <c r="E12" s="6">
        <v>51</v>
      </c>
      <c r="F12" s="9" t="str">
        <f>IF(ISERROR(VLOOKUP(B12,'[2]80m.'!$D$8:$F$1000,3,0)),"",(VLOOKUP(B12,'[2]80m.'!$D$8:$H$1000,3,0)))</f>
        <v/>
      </c>
      <c r="G12" s="10" t="str">
        <f>IF(ISERROR(VLOOKUP(B12,'[2]80m.'!$D$8:$G$1000,4,0)),"",(VLOOKUP(B12,'[2]80m.'!$D$8:$G$1000,4,0)))</f>
        <v/>
      </c>
      <c r="H12" s="5">
        <f>IF(ISERROR(VLOOKUP(B12,'[2]Uzun Atlama Genel'!$E$8:$J$1011,6,0)),"",(VLOOKUP(B12,'[2]Uzun Atlama Genel'!$E$8:$J$1011,6,0)))</f>
        <v>368</v>
      </c>
      <c r="I12" s="6">
        <v>33</v>
      </c>
      <c r="J12" s="5" t="str">
        <f>IF(ISERROR(VLOOKUP(B12,[2]Yüksek!$E$8:$BR$1000,66,0)),"",(VLOOKUP(B12,[2]Yüksek!$E$8:$BR$1000,66,0)))</f>
        <v/>
      </c>
      <c r="K12" s="6" t="str">
        <f>IF(ISERROR(VLOOKUP(B12,[2]Yüksek!$E$8:$BS$1000,67,0)),"",(VLOOKUP(B12,[2]Yüksek!$E$8:$BS$1000,67,0)))</f>
        <v/>
      </c>
      <c r="L12" s="5">
        <f>IF(ISERROR(VLOOKUP(B12,[2]F.topu!$E$8:$J$1000,6,0)),"",(VLOOKUP(B12,[2]F.topu!$E$8:$J$1000,6,0)))</f>
        <v>3942</v>
      </c>
      <c r="M12" s="10">
        <v>30</v>
      </c>
      <c r="N12" s="8">
        <f>E12+I12+M12</f>
        <v>114</v>
      </c>
    </row>
    <row r="13" spans="1:18" ht="20.25" x14ac:dyDescent="0.25">
      <c r="A13" s="3">
        <v>4</v>
      </c>
      <c r="B13" s="4" t="s">
        <v>47</v>
      </c>
      <c r="C13" s="4" t="s">
        <v>40</v>
      </c>
      <c r="D13" s="5">
        <f>IF(ISERROR(VLOOKUP(B13,'[2]60m.'!$D$8:$F$1000,3,0)),"",(VLOOKUP(B13,'[2]60m.'!$D$8:$F$1000,3,0)))</f>
        <v>998</v>
      </c>
      <c r="E13" s="6">
        <v>46</v>
      </c>
      <c r="F13" s="9" t="str">
        <f>IF(ISERROR(VLOOKUP(B13,'[2]80m.'!$D$8:$F$1000,3,0)),"",(VLOOKUP(B13,'[2]80m.'!$D$8:$H$1000,3,0)))</f>
        <v/>
      </c>
      <c r="G13" s="10" t="str">
        <f>IF(ISERROR(VLOOKUP(B13,'[2]80m.'!$D$8:$G$1000,4,0)),"",(VLOOKUP(B13,'[2]80m.'!$D$8:$G$1000,4,0)))</f>
        <v/>
      </c>
      <c r="H13" s="5">
        <f>IF(ISERROR(VLOOKUP(B13,'[2]Uzun Atlama Genel'!$E$8:$J$1011,6,0)),"",(VLOOKUP(B13,'[2]Uzun Atlama Genel'!$E$8:$J$1011,6,0)))</f>
        <v>326</v>
      </c>
      <c r="I13" s="6">
        <v>26</v>
      </c>
      <c r="J13" s="5" t="str">
        <f>IF(ISERROR(VLOOKUP(B13,[2]Yüksek!$E$8:$BR$1000,66,0)),"",(VLOOKUP(B13,[2]Yüksek!$E$8:$BR$1000,66,0)))</f>
        <v/>
      </c>
      <c r="K13" s="6" t="str">
        <f>IF(ISERROR(VLOOKUP(B13,[2]Yüksek!$E$8:$BS$1000,67,0)),"",(VLOOKUP(B13,[2]Yüksek!$E$8:$BS$1000,67,0)))</f>
        <v/>
      </c>
      <c r="L13" s="5">
        <f>IF(ISERROR(VLOOKUP(B13,[2]F.topu!$E$8:$J$1000,6,0)),"",(VLOOKUP(B13,[2]F.topu!$E$8:$J$1000,6,0)))</f>
        <v>4092</v>
      </c>
      <c r="M13" s="10">
        <v>32</v>
      </c>
      <c r="N13" s="8">
        <f>E13+I13+M13</f>
        <v>104</v>
      </c>
    </row>
    <row r="14" spans="1:18" ht="20.25" x14ac:dyDescent="0.25">
      <c r="A14" s="3">
        <v>5</v>
      </c>
      <c r="B14" s="4" t="s">
        <v>48</v>
      </c>
      <c r="C14" s="4" t="s">
        <v>40</v>
      </c>
      <c r="D14" s="5" t="str">
        <f>IF(ISERROR(VLOOKUP(B14,'[2]60m.'!$D$8:$F$1000,3,0)),"",(VLOOKUP(B14,'[2]60m.'!$D$8:$F$1000,3,0)))</f>
        <v/>
      </c>
      <c r="E14" s="6" t="s">
        <v>49</v>
      </c>
      <c r="F14" s="9">
        <f>IF(ISERROR(VLOOKUP(B14,'[2]80m.'!$D$8:$F$1000,3,0)),"",(VLOOKUP(B14,'[2]80m.'!$D$8:$H$1000,3,0)))</f>
        <v>1218</v>
      </c>
      <c r="G14" s="10">
        <v>46</v>
      </c>
      <c r="H14" s="5">
        <f>IF(ISERROR(VLOOKUP(B14,'[2]Uzun Atlama Genel'!$E$8:$J$1011,6,0)),"",(VLOOKUP(B14,'[2]Uzun Atlama Genel'!$E$8:$J$1011,6,0)))</f>
        <v>338</v>
      </c>
      <c r="I14" s="6">
        <v>28</v>
      </c>
      <c r="J14" s="5" t="str">
        <f>IF(ISERROR(VLOOKUP(B14,[2]Yüksek!$E$8:$BR$1000,66,0)),"",(VLOOKUP(B14,[2]Yüksek!$E$8:$BR$1000,66,0)))</f>
        <v/>
      </c>
      <c r="K14" s="6" t="str">
        <f>IF(ISERROR(VLOOKUP(B14,[2]Yüksek!$E$8:$BS$1000,67,0)),"",(VLOOKUP(B14,[2]Yüksek!$E$8:$BS$1000,67,0)))</f>
        <v/>
      </c>
      <c r="L14" s="5">
        <f>IF(ISERROR(VLOOKUP(B14,[2]F.topu!$E$8:$J$1000,6,0)),"",(VLOOKUP(B14,[2]F.topu!$E$8:$J$1000,6,0)))</f>
        <v>2825</v>
      </c>
      <c r="M14" s="10">
        <v>17</v>
      </c>
      <c r="N14" s="8">
        <f>G14+I14+M14</f>
        <v>91</v>
      </c>
    </row>
    <row r="15" spans="1:18" ht="20.25" x14ac:dyDescent="0.25">
      <c r="A15" s="3">
        <v>6</v>
      </c>
      <c r="B15" s="4" t="s">
        <v>46</v>
      </c>
      <c r="C15" s="4" t="s">
        <v>40</v>
      </c>
      <c r="D15" s="5"/>
      <c r="E15" s="6" t="str">
        <f>IF(ISERROR(VLOOKUP(B15,'[2]60m.'!$D$8:$G$1000,4,0)),"",(VLOOKUP(B15,'[2]60m.'!$D$8:$G$1000,4,0)))</f>
        <v xml:space="preserve"> </v>
      </c>
      <c r="F15" s="9" t="str">
        <f>IF(ISERROR(VLOOKUP(B15,'[2]80m.'!$D$8:$F$1000,3,0)),"",(VLOOKUP(B15,'[2]80m.'!$D$8:$H$1000,3,0)))</f>
        <v/>
      </c>
      <c r="G15" s="10" t="str">
        <f>IF(ISERROR(VLOOKUP(B15,'[2]80m.'!$D$8:$G$1000,4,0)),"",(VLOOKUP(B15,'[2]80m.'!$D$8:$G$1000,4,0)))</f>
        <v/>
      </c>
      <c r="H15" s="5">
        <f>IF(ISERROR(VLOOKUP(B15,'[2]Uzun Atlama Genel'!$E$8:$J$1011,6,0)),"",(VLOOKUP(B15,'[2]Uzun Atlama Genel'!$E$8:$J$1011,6,0)))</f>
        <v>343</v>
      </c>
      <c r="I15" s="6">
        <v>28</v>
      </c>
      <c r="J15" s="5" t="str">
        <f>IF(ISERROR(VLOOKUP(B15,[2]Yüksek!$E$8:$BR$1000,66,0)),"",(VLOOKUP(B15,[2]Yüksek!$E$8:$BR$1000,66,0)))</f>
        <v/>
      </c>
      <c r="K15" s="6" t="str">
        <f>IF(ISERROR(VLOOKUP(B15,[2]Yüksek!$E$8:$BS$1000,67,0)),"",(VLOOKUP(B15,[2]Yüksek!$E$8:$BS$1000,67,0)))</f>
        <v/>
      </c>
      <c r="L15" s="5">
        <f>IF(ISERROR(VLOOKUP(B15,[2]F.topu!$E$8:$J$1000,6,0)),"",(VLOOKUP(B15,[2]F.topu!$E$8:$J$1000,6,0)))</f>
        <v>4638</v>
      </c>
      <c r="M15" s="10">
        <v>39</v>
      </c>
      <c r="N15" s="8">
        <f>I15+M15</f>
        <v>67</v>
      </c>
    </row>
    <row r="16" spans="1:18" ht="20.25" x14ac:dyDescent="0.25">
      <c r="A16" s="3">
        <v>7</v>
      </c>
      <c r="B16" s="4" t="s">
        <v>50</v>
      </c>
      <c r="C16" s="4" t="s">
        <v>40</v>
      </c>
      <c r="D16" s="5" t="str">
        <f>IF(ISERROR(VLOOKUP(B16,'[2]60m.'!$D$8:$F$1000,3,0)),"",(VLOOKUP(B16,'[2]60m.'!$D$8:$F$1000,3,0)))</f>
        <v/>
      </c>
      <c r="E16" s="6" t="s">
        <v>49</v>
      </c>
      <c r="F16" s="9">
        <f>IF(ISERROR(VLOOKUP(B16,'[2]80m.'!$D$8:$F$1000,3,0)),"",(VLOOKUP(B16,'[2]80m.'!$D$8:$H$1000,3,0)))</f>
        <v>1282</v>
      </c>
      <c r="G16" s="10">
        <v>33</v>
      </c>
      <c r="H16" s="5">
        <f>IF(ISERROR(VLOOKUP(B16,'[2]Uzun Atlama Genel'!$E$8:$J$1011,6,0)),"",(VLOOKUP(B16,'[2]Uzun Atlama Genel'!$E$8:$J$1011,6,0)))</f>
        <v>0</v>
      </c>
      <c r="I16" s="6" t="s">
        <v>38</v>
      </c>
      <c r="J16" s="5" t="str">
        <f>IF(ISERROR(VLOOKUP(B16,[2]Yüksek!$E$8:$BR$1000,66,0)),"",(VLOOKUP(B16,[2]Yüksek!$E$8:$BR$1000,66,0)))</f>
        <v/>
      </c>
      <c r="K16" s="6" t="str">
        <f>IF(ISERROR(VLOOKUP(B16,[2]Yüksek!$E$8:$BS$1000,67,0)),"",(VLOOKUP(B16,[2]Yüksek!$E$8:$BS$1000,67,0)))</f>
        <v/>
      </c>
      <c r="L16" s="5" t="str">
        <f>IF(ISERROR(VLOOKUP(B16,[2]F.topu!$E$8:$J$1000,6,0)),"",(VLOOKUP(B16,[2]F.topu!$E$8:$J$1000,6,0)))</f>
        <v/>
      </c>
      <c r="M16" s="10" t="str">
        <f>IF(ISERROR(VLOOKUP(B16,[2]F.topu!$E$8:$K$1000,7,0)),"",(VLOOKUP(B16,[2]F.topu!$E$8:$K$1000,7,0)))</f>
        <v/>
      </c>
      <c r="N16" s="8">
        <v>0</v>
      </c>
    </row>
  </sheetData>
  <mergeCells count="21">
    <mergeCell ref="D8:E8"/>
    <mergeCell ref="N8:N9"/>
    <mergeCell ref="H2:I2"/>
    <mergeCell ref="F8:G8"/>
    <mergeCell ref="A7:R7"/>
    <mergeCell ref="A8:A9"/>
    <mergeCell ref="B8:B9"/>
    <mergeCell ref="C8:C9"/>
    <mergeCell ref="H8:I8"/>
    <mergeCell ref="J8:K8"/>
    <mergeCell ref="L8:M8"/>
    <mergeCell ref="J2:K2"/>
    <mergeCell ref="A1:R1"/>
    <mergeCell ref="A2:A3"/>
    <mergeCell ref="B2:B3"/>
    <mergeCell ref="C2:C3"/>
    <mergeCell ref="F2:G2"/>
    <mergeCell ref="D2:E2"/>
    <mergeCell ref="P2:P3"/>
    <mergeCell ref="L2:M2"/>
    <mergeCell ref="N2:O2"/>
  </mergeCells>
  <conditionalFormatting sqref="J6">
    <cfRule type="duplicateValues" dxfId="55" priority="8"/>
  </conditionalFormatting>
  <conditionalFormatting sqref="B6">
    <cfRule type="duplicateValues" dxfId="54" priority="7"/>
  </conditionalFormatting>
  <conditionalFormatting sqref="P2:P5">
    <cfRule type="duplicateValues" dxfId="53" priority="4"/>
  </conditionalFormatting>
  <conditionalFormatting sqref="B2:B5">
    <cfRule type="duplicateValues" dxfId="52" priority="3"/>
  </conditionalFormatting>
  <conditionalFormatting sqref="N8:N16">
    <cfRule type="duplicateValues" dxfId="51" priority="1"/>
  </conditionalFormatting>
  <conditionalFormatting sqref="B8:B16">
    <cfRule type="duplicateValues" dxfId="50" priority="2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1"/>
  <sheetViews>
    <sheetView workbookViewId="0">
      <selection sqref="A1:XFD1048576"/>
    </sheetView>
  </sheetViews>
  <sheetFormatPr defaultRowHeight="15" x14ac:dyDescent="0.25"/>
  <cols>
    <col min="1" max="1" width="6.28515625" bestFit="1" customWidth="1"/>
    <col min="2" max="2" width="30.42578125" bestFit="1" customWidth="1"/>
    <col min="3" max="3" width="6.5703125" bestFit="1" customWidth="1"/>
    <col min="4" max="4" width="8.7109375" bestFit="1" customWidth="1"/>
    <col min="5" max="5" width="5.8554687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11.28515625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.7109375" bestFit="1" customWidth="1"/>
    <col min="31" max="31" width="5.85546875" bestFit="1" customWidth="1"/>
    <col min="32" max="32" width="12" bestFit="1" customWidth="1"/>
  </cols>
  <sheetData>
    <row r="1" spans="1:32" ht="30" customHeight="1" x14ac:dyDescent="0.2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32" ht="18" customHeight="1" x14ac:dyDescent="0.25">
      <c r="A2" s="34" t="s">
        <v>0</v>
      </c>
      <c r="B2" s="35" t="s">
        <v>1</v>
      </c>
      <c r="C2" s="36" t="s">
        <v>2</v>
      </c>
      <c r="D2" s="38" t="s">
        <v>3</v>
      </c>
      <c r="E2" s="38"/>
      <c r="F2" s="32" t="s">
        <v>4</v>
      </c>
      <c r="G2" s="33"/>
      <c r="H2" s="32" t="s">
        <v>37</v>
      </c>
      <c r="I2" s="33"/>
      <c r="J2" s="32" t="s">
        <v>16</v>
      </c>
      <c r="K2" s="33"/>
      <c r="L2" s="32" t="s">
        <v>27</v>
      </c>
      <c r="M2" s="33"/>
      <c r="N2" s="38" t="s">
        <v>28</v>
      </c>
      <c r="O2" s="38"/>
      <c r="P2" s="32" t="s">
        <v>6</v>
      </c>
      <c r="Q2" s="33"/>
      <c r="R2" s="32" t="s">
        <v>29</v>
      </c>
      <c r="S2" s="33"/>
      <c r="T2" s="38" t="s">
        <v>7</v>
      </c>
      <c r="U2" s="38"/>
      <c r="V2" s="32" t="s">
        <v>30</v>
      </c>
      <c r="W2" s="33"/>
      <c r="X2" s="32" t="s">
        <v>34</v>
      </c>
      <c r="Y2" s="33"/>
      <c r="Z2" s="32" t="s">
        <v>20</v>
      </c>
      <c r="AA2" s="33"/>
      <c r="AB2" s="38" t="s">
        <v>18</v>
      </c>
      <c r="AC2" s="38"/>
      <c r="AD2" s="32" t="s">
        <v>19</v>
      </c>
      <c r="AE2" s="33"/>
      <c r="AF2" s="39" t="s">
        <v>8</v>
      </c>
    </row>
    <row r="3" spans="1:32" ht="15.75" customHeight="1" x14ac:dyDescent="0.25">
      <c r="A3" s="34"/>
      <c r="B3" s="35"/>
      <c r="C3" s="37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39"/>
    </row>
    <row r="4" spans="1:32" ht="20.25" x14ac:dyDescent="0.25">
      <c r="A4" s="3">
        <v>1</v>
      </c>
      <c r="B4" s="4" t="s">
        <v>51</v>
      </c>
      <c r="C4" s="4" t="s">
        <v>40</v>
      </c>
      <c r="D4" s="5" t="str">
        <f>IF(ISERROR(VLOOKUP(B4,'[3]60m.'!$D$8:$F$1000,3,0)),"",(VLOOKUP(B4,'[3]60m.'!$D$8:$F$1000,3,0)))</f>
        <v/>
      </c>
      <c r="E4" s="6" t="str">
        <f>IF(ISERROR(VLOOKUP(B4,'[3]60m.'!$D$8:$G$1000,4,0)),"",(VLOOKUP(B4,'[3]60m.'!$D$8:$G$1000,4,0)))</f>
        <v/>
      </c>
      <c r="F4" s="9">
        <f>IF(ISERROR(VLOOKUP(B4,'[3]80m.'!$D$8:$F$1000,3,0)),"",(VLOOKUP(B4,'[3]80m.'!$D$8:$H$1000,3,0)))</f>
        <v>1139</v>
      </c>
      <c r="G4" s="10">
        <f>IF(ISERROR(VLOOKUP(B4,'[3]80m.'!$D$8:$G$1000,4,0)),"",(VLOOKUP(B4,'[3]80m.'!$D$8:$G$1000,4,0)))</f>
        <v>81</v>
      </c>
      <c r="H4" s="7" t="str">
        <f>IF(ISERROR(VLOOKUP(B4,'[3]800m.'!$D$8:$F$978,3,0)),"",(VLOOKUP(B4,'[3]800m.'!$D$8:$H$978,3,0)))</f>
        <v/>
      </c>
      <c r="I4" s="10" t="str">
        <f>IF(ISERROR(VLOOKUP(B4,'[3]800m.'!$D$8:$G$978,4,0)),"",(VLOOKUP(B4,'[3]800m.'!$D$8:$G$978,4,0)))</f>
        <v/>
      </c>
      <c r="J4" s="7" t="str">
        <f>IF(ISERROR(VLOOKUP(B4,'[3]1500m.'!$D$8:$F$988,3,0)),"",(VLOOKUP(B4,'[3]1500m.'!$D$8:$H$991,3,0)))</f>
        <v/>
      </c>
      <c r="K4" s="6" t="str">
        <f>IF(ISERROR(VLOOKUP(B4,'[3]1500m.'!$D$8:$G$988,4,0)),"",(VLOOKUP(B4,'[3]1500m.'!$D$8:$G$988,4,0)))</f>
        <v/>
      </c>
      <c r="L4" s="7" t="str">
        <f>IF(ISERROR(VLOOKUP(B4,'[3]3000m.'!$D$8:$F$1000,3,0)),"",(VLOOKUP(B4,'[3]3000m.'!$D$8:$H$1000,3,0)))</f>
        <v/>
      </c>
      <c r="M4" s="10" t="str">
        <f>IF(ISERROR(VLOOKUP(B4,'[3]3000m.'!$D$8:$G$1000,4,0)),"",(VLOOKUP(B4,'[3]3000m.'!$D$8:$G$1000,4,0)))</f>
        <v/>
      </c>
      <c r="N4" s="5" t="str">
        <f>IF(ISERROR(VLOOKUP(B4,'[3]80m.Eng'!$D$8:$F$1000,3,0)),"",(VLOOKUP(B4,'[3]80m.Eng'!$D$8:$H$1000,3,0)))</f>
        <v/>
      </c>
      <c r="O4" s="6" t="str">
        <f>IF(ISERROR(VLOOKUP(B4,'[3]80m.Eng'!$D$8:$G$1000,4,0)),"",(VLOOKUP(B4,'[3]80m.Eng'!$D$8:$G$1000,4,0)))</f>
        <v/>
      </c>
      <c r="P4" s="5">
        <f>IF(ISERROR(VLOOKUP(B4,'[3]Uzun Atlama Genel'!$E$8:$J$1011,6,0)),"",(VLOOKUP(B4,'[3]Uzun Atlama Genel'!$E$8:$J$1011,6,0)))</f>
        <v>365</v>
      </c>
      <c r="Q4" s="6">
        <f>IF(ISERROR(VLOOKUP(B4,'[3]Uzun Atlama Genel'!$E$8:$K$1011,7,0)),"",(VLOOKUP(B4,'[3]Uzun Atlama Genel'!$E$8:$K$1011,7,0)))</f>
        <v>43</v>
      </c>
      <c r="R4" s="9" t="str">
        <f>IF(ISERROR(VLOOKUP(B4,[3]Üçadım!$E$8:$J$1000,6,0)),"",(VLOOKUP(B4,[3]Üçadım!$E$8:$J$1000,6,0)))</f>
        <v/>
      </c>
      <c r="S4" s="10" t="str">
        <f>IF(ISERROR(VLOOKUP(B4,[3]Üçadım!$E$8:$K$1000,7,0)),"",(VLOOKUP(B4,[3]Üçadım!$E$8:$K$1000,7,0)))</f>
        <v/>
      </c>
      <c r="T4" s="5" t="str">
        <f>IF(ISERROR(VLOOKUP(B4,[3]Yüksek!$E$8:$BR$1000,66,0)),"",(VLOOKUP(B4,[3]Yüksek!$E$8:$BR$1000,66,0)))</f>
        <v/>
      </c>
      <c r="U4" s="6" t="str">
        <f>IF(ISERROR(VLOOKUP(B4,[3]Yüksek!$E$8:$BS$1000,67,0)),"",(VLOOKUP(B4,[3]Yüksek!$E$8:$BS$1000,67,0)))</f>
        <v/>
      </c>
      <c r="V4" s="5" t="str">
        <f>IF(ISERROR(VLOOKUP(B4,[3]Sırık!$E$8:$BX$35555,72,0)),"",(VLOOKUP(B4,[3]Sırık!$E$8:$BX$35555,72,0)))</f>
        <v/>
      </c>
      <c r="W4" s="10" t="str">
        <f>IF(ISERROR(VLOOKUP(B4,[3]Sırık!$E$8:$BY$355555,73,0)),"",(VLOOKUP(B4,[3]Sırık!$E$8:$BY$355555,73,0)))</f>
        <v/>
      </c>
      <c r="X4" s="5">
        <f>IF(ISERROR(VLOOKUP(B4,[3]Gülle!$E$8:$J$1000,6,0)),"",(VLOOKUP(B4,[3]Gülle!$E$8:$J$1000,6,0)))</f>
        <v>366</v>
      </c>
      <c r="Y4" s="10">
        <f>IF(ISERROR(VLOOKUP(B4,[3]Gülle!$E$8:$K$1000,7,0)),"",(VLOOKUP(B4,[3]Gülle!$E$8:$K$1000,7,0)))</f>
        <v>32</v>
      </c>
      <c r="Z4" s="11" t="str">
        <f>IF(ISERROR(VLOOKUP(B4,[3]Çekiç!$E$8:$N$1000,6,0)),"",(VLOOKUP(B4,[3]Çekiç!$E$8:$N$1000,6,0)))</f>
        <v/>
      </c>
      <c r="AA4" s="10" t="str">
        <f>IF(ISERROR(VLOOKUP(B4,[3]Çekiç!$E$8:$O$1000,7,0)),"",(VLOOKUP(B4,[3]Çekiç!$E$8:$O$1000,7,0)))</f>
        <v/>
      </c>
      <c r="AB4" s="5" t="str">
        <f>IF(ISERROR(VLOOKUP(B4,[3]Disk!$E$8:$J$1000,6,0)),"",(VLOOKUP(B4,[3]Disk!$E$8:$J$1000,6,0)))</f>
        <v/>
      </c>
      <c r="AC4" s="6" t="str">
        <f>IF(ISERROR(VLOOKUP(B4,[3]Disk!$E$8:$K$1000,7,0)),"",(VLOOKUP(B4,[3]Disk!$E$8:$K$1000,7,0)))</f>
        <v/>
      </c>
      <c r="AD4" s="9" t="str">
        <f>IF(ISERROR(VLOOKUP(B4,[3]Cirit!$E$8:$J$1000,6,0)),"",(VLOOKUP(B4,[3]Cirit!$E$8:$J$1000,6,0)))</f>
        <v/>
      </c>
      <c r="AE4" s="10" t="str">
        <f>IF(ISERROR(VLOOKUP(B4,[3]Cirit!$E$8:$K$1000,7,0)),"",(VLOOKUP(B4,[3]Cirit!$E$8:$K$1000,7,0)))</f>
        <v/>
      </c>
      <c r="AF4" s="8">
        <f>SUM(E4,U4,Q4,AC4,K4,O4,G4,M4,W4,Y4,AE4,I4,S4,AA4)</f>
        <v>156</v>
      </c>
    </row>
    <row r="5" spans="1:32" ht="20.25" x14ac:dyDescent="0.25">
      <c r="A5" s="3">
        <v>2</v>
      </c>
      <c r="B5" s="4" t="s">
        <v>52</v>
      </c>
      <c r="C5" s="4" t="s">
        <v>40</v>
      </c>
      <c r="D5" s="5">
        <f>IF(ISERROR(VLOOKUP(B5,'[3]60m.'!$D$8:$F$1000,3,0)),"",(VLOOKUP(B5,'[3]60m.'!$D$8:$F$1000,3,0)))</f>
        <v>975</v>
      </c>
      <c r="E5" s="6">
        <f>IF(ISERROR(VLOOKUP(B5,'[3]60m.'!$D$8:$G$1000,4,0)),"",(VLOOKUP(B5,'[3]60m.'!$D$8:$G$1000,4,0)))</f>
        <v>65</v>
      </c>
      <c r="F5" s="9" t="str">
        <f>IF(ISERROR(VLOOKUP(B5,'[3]80m.'!$D$8:$F$1000,3,0)),"",(VLOOKUP(B5,'[3]80m.'!$D$8:$H$1000,3,0)))</f>
        <v/>
      </c>
      <c r="G5" s="10" t="str">
        <f>IF(ISERROR(VLOOKUP(B5,'[3]80m.'!$D$8:$G$1000,4,0)),"",(VLOOKUP(B5,'[3]80m.'!$D$8:$G$1000,4,0)))</f>
        <v/>
      </c>
      <c r="H5" s="7" t="str">
        <f>IF(ISERROR(VLOOKUP(B5,'[3]800m.'!$D$8:$F$978,3,0)),"",(VLOOKUP(B5,'[3]800m.'!$D$8:$H$978,3,0)))</f>
        <v/>
      </c>
      <c r="I5" s="10" t="str">
        <f>IF(ISERROR(VLOOKUP(B5,'[3]800m.'!$D$8:$G$978,4,0)),"",(VLOOKUP(B5,'[3]800m.'!$D$8:$G$978,4,0)))</f>
        <v/>
      </c>
      <c r="J5" s="7" t="str">
        <f>IF(ISERROR(VLOOKUP(B5,'[3]1500m.'!$D$8:$F$988,3,0)),"",(VLOOKUP(B5,'[3]1500m.'!$D$8:$H$991,3,0)))</f>
        <v/>
      </c>
      <c r="K5" s="6" t="str">
        <f>IF(ISERROR(VLOOKUP(B5,'[3]1500m.'!$D$8:$G$988,4,0)),"",(VLOOKUP(B5,'[3]1500m.'!$D$8:$G$988,4,0)))</f>
        <v/>
      </c>
      <c r="L5" s="7" t="str">
        <f>IF(ISERROR(VLOOKUP(B5,'[3]3000m.'!$D$8:$F$1000,3,0)),"",(VLOOKUP(B5,'[3]3000m.'!$D$8:$H$1000,3,0)))</f>
        <v/>
      </c>
      <c r="M5" s="10" t="str">
        <f>IF(ISERROR(VLOOKUP(B5,'[3]3000m.'!$D$8:$G$1000,4,0)),"",(VLOOKUP(B5,'[3]3000m.'!$D$8:$G$1000,4,0)))</f>
        <v/>
      </c>
      <c r="N5" s="5" t="str">
        <f>IF(ISERROR(VLOOKUP(B5,'[3]80m.Eng'!$D$8:$F$1000,3,0)),"",(VLOOKUP(B5,'[3]80m.Eng'!$D$8:$H$1000,3,0)))</f>
        <v/>
      </c>
      <c r="O5" s="6" t="str">
        <f>IF(ISERROR(VLOOKUP(B5,'[3]80m.Eng'!$D$8:$G$1000,4,0)),"",(VLOOKUP(B5,'[3]80m.Eng'!$D$8:$G$1000,4,0)))</f>
        <v/>
      </c>
      <c r="P5" s="5">
        <f>IF(ISERROR(VLOOKUP(B5,'[3]Uzun Atlama Genel'!$E$8:$J$1011,6,0)),"",(VLOOKUP(B5,'[3]Uzun Atlama Genel'!$E$8:$J$1011,6,0)))</f>
        <v>336</v>
      </c>
      <c r="Q5" s="6">
        <f>IF(ISERROR(VLOOKUP(B5,'[3]Uzun Atlama Genel'!$E$8:$K$1011,7,0)),"",(VLOOKUP(B5,'[3]Uzun Atlama Genel'!$E$8:$K$1011,7,0)))</f>
        <v>34</v>
      </c>
      <c r="R5" s="9" t="str">
        <f>IF(ISERROR(VLOOKUP(B5,[3]Üçadım!$E$8:$J$1000,6,0)),"",(VLOOKUP(B5,[3]Üçadım!$E$8:$J$1000,6,0)))</f>
        <v/>
      </c>
      <c r="S5" s="10" t="str">
        <f>IF(ISERROR(VLOOKUP(B5,[3]Üçadım!$E$8:$K$1000,7,0)),"",(VLOOKUP(B5,[3]Üçadım!$E$8:$K$1000,7,0)))</f>
        <v/>
      </c>
      <c r="T5" s="5" t="str">
        <f>IF(ISERROR(VLOOKUP(B5,[3]Yüksek!$E$8:$BR$1000,66,0)),"",(VLOOKUP(B5,[3]Yüksek!$E$8:$BR$1000,66,0)))</f>
        <v/>
      </c>
      <c r="U5" s="6" t="str">
        <f>IF(ISERROR(VLOOKUP(B5,[3]Yüksek!$E$8:$BS$1000,67,0)),"",(VLOOKUP(B5,[3]Yüksek!$E$8:$BS$1000,67,0)))</f>
        <v/>
      </c>
      <c r="V5" s="5" t="str">
        <f>IF(ISERROR(VLOOKUP(B5,[3]Sırık!$E$8:$BX$35555,72,0)),"",(VLOOKUP(B5,[3]Sırık!$E$8:$BX$35555,72,0)))</f>
        <v/>
      </c>
      <c r="W5" s="10" t="str">
        <f>IF(ISERROR(VLOOKUP(B5,[3]Sırık!$E$8:$BY$355555,73,0)),"",(VLOOKUP(B5,[3]Sırık!$E$8:$BY$355555,73,0)))</f>
        <v/>
      </c>
      <c r="X5" s="5" t="str">
        <f>IF(ISERROR(VLOOKUP(B5,[3]Gülle!$E$8:$J$1000,6,0)),"",(VLOOKUP(B5,[3]Gülle!$E$8:$J$1000,6,0)))</f>
        <v/>
      </c>
      <c r="Y5" s="10" t="str">
        <f>IF(ISERROR(VLOOKUP(B5,[3]Gülle!$E$8:$K$1000,7,0)),"",(VLOOKUP(B5,[3]Gülle!$E$8:$K$1000,7,0)))</f>
        <v/>
      </c>
      <c r="Z5" s="11" t="str">
        <f>IF(ISERROR(VLOOKUP(B5,[3]Çekiç!$E$8:$N$1000,6,0)),"",(VLOOKUP(B5,[3]Çekiç!$E$8:$N$1000,6,0)))</f>
        <v/>
      </c>
      <c r="AA5" s="10" t="str">
        <f>IF(ISERROR(VLOOKUP(B5,[3]Çekiç!$E$8:$O$1000,7,0)),"",(VLOOKUP(B5,[3]Çekiç!$E$8:$O$1000,7,0)))</f>
        <v/>
      </c>
      <c r="AB5" s="5" t="str">
        <f>IF(ISERROR(VLOOKUP(B5,[3]Disk!$E$8:$J$1000,6,0)),"",(VLOOKUP(B5,[3]Disk!$E$8:$J$1000,6,0)))</f>
        <v/>
      </c>
      <c r="AC5" s="6" t="str">
        <f>IF(ISERROR(VLOOKUP(B5,[3]Disk!$E$8:$K$1000,7,0)),"",(VLOOKUP(B5,[3]Disk!$E$8:$K$1000,7,0)))</f>
        <v/>
      </c>
      <c r="AD5" s="9">
        <f>IF(ISERROR(VLOOKUP(B5,[3]Cirit!$E$8:$J$1000,6,0)),"",(VLOOKUP(B5,[3]Cirit!$E$8:$J$1000,6,0)))</f>
        <v>1595</v>
      </c>
      <c r="AE5" s="10">
        <f>IF(ISERROR(VLOOKUP(B5,[3]Cirit!$E$8:$K$1000,7,0)),"",(VLOOKUP(B5,[3]Cirit!$E$8:$K$1000,7,0)))</f>
        <v>43</v>
      </c>
      <c r="AF5" s="8">
        <f>SUM(E5,U5,Q5,AC5,K5,O5,G5,M5,W5,Y5,AE5,I5,S5,AA5)</f>
        <v>142</v>
      </c>
    </row>
    <row r="6" spans="1:32" ht="20.25" x14ac:dyDescent="0.25">
      <c r="A6" s="3">
        <v>3</v>
      </c>
      <c r="B6" s="4" t="s">
        <v>53</v>
      </c>
      <c r="C6" s="4" t="s">
        <v>40</v>
      </c>
      <c r="D6" s="5" t="str">
        <f>IF(ISERROR(VLOOKUP(B6,'[3]60m.'!$D$8:$F$1000,3,0)),"",(VLOOKUP(B6,'[3]60m.'!$D$8:$F$1000,3,0)))</f>
        <v/>
      </c>
      <c r="E6" s="6" t="str">
        <f>IF(ISERROR(VLOOKUP(B6,'[3]60m.'!$D$8:$G$1000,4,0)),"",(VLOOKUP(B6,'[3]60m.'!$D$8:$G$1000,4,0)))</f>
        <v/>
      </c>
      <c r="F6" s="9">
        <f>IF(ISERROR(VLOOKUP(B6,'[3]80m.'!$D$8:$F$1000,3,0)),"",(VLOOKUP(B6,'[3]80m.'!$D$8:$H$1000,3,0)))</f>
        <v>1304</v>
      </c>
      <c r="G6" s="10">
        <f>IF(ISERROR(VLOOKUP(B6,'[3]80m.'!$D$8:$G$1000,4,0)),"",(VLOOKUP(B6,'[3]80m.'!$D$8:$G$1000,4,0)))</f>
        <v>48</v>
      </c>
      <c r="H6" s="7" t="str">
        <f>IF(ISERROR(VLOOKUP(B6,'[3]800m.'!$D$8:$F$978,3,0)),"",(VLOOKUP(B6,'[3]800m.'!$D$8:$H$978,3,0)))</f>
        <v/>
      </c>
      <c r="I6" s="10" t="str">
        <f>IF(ISERROR(VLOOKUP(B6,'[3]800m.'!$D$8:$G$978,4,0)),"",(VLOOKUP(B6,'[3]800m.'!$D$8:$G$978,4,0)))</f>
        <v/>
      </c>
      <c r="J6" s="7" t="str">
        <f>IF(ISERROR(VLOOKUP(B6,'[3]1500m.'!$D$8:$F$988,3,0)),"",(VLOOKUP(B6,'[3]1500m.'!$D$8:$H$991,3,0)))</f>
        <v/>
      </c>
      <c r="K6" s="6" t="str">
        <f>IF(ISERROR(VLOOKUP(B6,'[3]1500m.'!$D$8:$G$988,4,0)),"",(VLOOKUP(B6,'[3]1500m.'!$D$8:$G$988,4,0)))</f>
        <v/>
      </c>
      <c r="L6" s="7" t="str">
        <f>IF(ISERROR(VLOOKUP(B6,'[3]3000m.'!$D$8:$F$1000,3,0)),"",(VLOOKUP(B6,'[3]3000m.'!$D$8:$H$1000,3,0)))</f>
        <v/>
      </c>
      <c r="M6" s="10" t="str">
        <f>IF(ISERROR(VLOOKUP(B6,'[3]3000m.'!$D$8:$G$1000,4,0)),"",(VLOOKUP(B6,'[3]3000m.'!$D$8:$G$1000,4,0)))</f>
        <v/>
      </c>
      <c r="N6" s="5" t="str">
        <f>IF(ISERROR(VLOOKUP(B6,'[3]80m.Eng'!$D$8:$F$1000,3,0)),"",(VLOOKUP(B6,'[3]80m.Eng'!$D$8:$H$1000,3,0)))</f>
        <v/>
      </c>
      <c r="O6" s="6" t="str">
        <f>IF(ISERROR(VLOOKUP(B6,'[3]80m.Eng'!$D$8:$G$1000,4,0)),"",(VLOOKUP(B6,'[3]80m.Eng'!$D$8:$G$1000,4,0)))</f>
        <v/>
      </c>
      <c r="P6" s="5">
        <f>IF(ISERROR(VLOOKUP(B6,'[3]Uzun Atlama Genel'!$E$8:$J$1011,6,0)),"",(VLOOKUP(B6,'[3]Uzun Atlama Genel'!$E$8:$J$1011,6,0)))</f>
        <v>324</v>
      </c>
      <c r="Q6" s="6">
        <f>IF(ISERROR(VLOOKUP(B6,'[3]Uzun Atlama Genel'!$E$8:$K$1011,7,0)),"",(VLOOKUP(B6,'[3]Uzun Atlama Genel'!$E$8:$K$1011,7,0)))</f>
        <v>30</v>
      </c>
      <c r="R6" s="9" t="str">
        <f>IF(ISERROR(VLOOKUP(B6,[3]Üçadım!$E$8:$J$1000,6,0)),"",(VLOOKUP(B6,[3]Üçadım!$E$8:$J$1000,6,0)))</f>
        <v/>
      </c>
      <c r="S6" s="10" t="str">
        <f>IF(ISERROR(VLOOKUP(B6,[3]Üçadım!$E$8:$K$1000,7,0)),"",(VLOOKUP(B6,[3]Üçadım!$E$8:$K$1000,7,0)))</f>
        <v/>
      </c>
      <c r="T6" s="5" t="str">
        <f>IF(ISERROR(VLOOKUP(B6,[3]Yüksek!$E$8:$BR$1000,66,0)),"",(VLOOKUP(B6,[3]Yüksek!$E$8:$BR$1000,66,0)))</f>
        <v/>
      </c>
      <c r="U6" s="6" t="str">
        <f>IF(ISERROR(VLOOKUP(B6,[3]Yüksek!$E$8:$BS$1000,67,0)),"",(VLOOKUP(B6,[3]Yüksek!$E$8:$BS$1000,67,0)))</f>
        <v/>
      </c>
      <c r="V6" s="5" t="str">
        <f>IF(ISERROR(VLOOKUP(B6,[3]Sırık!$E$8:$BX$35555,72,0)),"",(VLOOKUP(B6,[3]Sırık!$E$8:$BX$35555,72,0)))</f>
        <v/>
      </c>
      <c r="W6" s="10" t="str">
        <f>IF(ISERROR(VLOOKUP(B6,[3]Sırık!$E$8:$BY$355555,73,0)),"",(VLOOKUP(B6,[3]Sırık!$E$8:$BY$355555,73,0)))</f>
        <v/>
      </c>
      <c r="X6" s="5">
        <f>IF(ISERROR(VLOOKUP(B6,[3]Gülle!$E$8:$J$1000,6,0)),"",(VLOOKUP(B6,[3]Gülle!$E$8:$J$1000,6,0)))</f>
        <v>484</v>
      </c>
      <c r="Y6" s="10">
        <f>IF(ISERROR(VLOOKUP(B6,[3]Gülle!$E$8:$K$1000,7,0)),"",(VLOOKUP(B6,[3]Gülle!$E$8:$K$1000,7,0)))</f>
        <v>39</v>
      </c>
      <c r="Z6" s="11" t="str">
        <f>IF(ISERROR(VLOOKUP(B6,[3]Çekiç!$E$8:$N$1000,6,0)),"",(VLOOKUP(B6,[3]Çekiç!$E$8:$N$1000,6,0)))</f>
        <v/>
      </c>
      <c r="AA6" s="10" t="str">
        <f>IF(ISERROR(VLOOKUP(B6,[3]Çekiç!$E$8:$O$1000,7,0)),"",(VLOOKUP(B6,[3]Çekiç!$E$8:$O$1000,7,0)))</f>
        <v/>
      </c>
      <c r="AB6" s="5" t="str">
        <f>IF(ISERROR(VLOOKUP(B6,[3]Disk!$E$8:$J$1000,6,0)),"",(VLOOKUP(B6,[3]Disk!$E$8:$J$1000,6,0)))</f>
        <v/>
      </c>
      <c r="AC6" s="6" t="str">
        <f>IF(ISERROR(VLOOKUP(B6,[3]Disk!$E$8:$K$1000,7,0)),"",(VLOOKUP(B6,[3]Disk!$E$8:$K$1000,7,0)))</f>
        <v/>
      </c>
      <c r="AD6" s="9" t="str">
        <f>IF(ISERROR(VLOOKUP(B6,[3]Cirit!$E$8:$J$1000,6,0)),"",(VLOOKUP(B6,[3]Cirit!$E$8:$J$1000,6,0)))</f>
        <v/>
      </c>
      <c r="AE6" s="10" t="str">
        <f>IF(ISERROR(VLOOKUP(B6,[3]Cirit!$E$8:$K$1000,7,0)),"",(VLOOKUP(B6,[3]Cirit!$E$8:$K$1000,7,0)))</f>
        <v/>
      </c>
      <c r="AF6" s="8">
        <f>SUM(E6,U6,Q6,AC6,K6,O6,G6,M6,W6,Y6,AE6,I6,S6,AA6)</f>
        <v>117</v>
      </c>
    </row>
    <row r="7" spans="1:32" ht="30" x14ac:dyDescent="0.25">
      <c r="A7" s="23" t="s">
        <v>21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32" ht="18" customHeight="1" x14ac:dyDescent="0.25">
      <c r="A8" s="34" t="s">
        <v>0</v>
      </c>
      <c r="B8" s="35" t="s">
        <v>1</v>
      </c>
      <c r="C8" s="36" t="s">
        <v>2</v>
      </c>
      <c r="D8" s="38" t="s">
        <v>3</v>
      </c>
      <c r="E8" s="38"/>
      <c r="F8" s="32" t="s">
        <v>4</v>
      </c>
      <c r="G8" s="33"/>
      <c r="H8" s="32" t="s">
        <v>15</v>
      </c>
      <c r="I8" s="33"/>
      <c r="J8" s="32" t="s">
        <v>16</v>
      </c>
      <c r="K8" s="33"/>
      <c r="L8" s="32" t="s">
        <v>27</v>
      </c>
      <c r="M8" s="33"/>
      <c r="N8" s="38" t="s">
        <v>28</v>
      </c>
      <c r="O8" s="38"/>
      <c r="P8" s="32" t="s">
        <v>6</v>
      </c>
      <c r="Q8" s="33"/>
      <c r="R8" s="32" t="s">
        <v>29</v>
      </c>
      <c r="S8" s="33"/>
      <c r="T8" s="38" t="s">
        <v>7</v>
      </c>
      <c r="U8" s="38"/>
      <c r="V8" s="32" t="s">
        <v>30</v>
      </c>
      <c r="W8" s="33"/>
      <c r="X8" s="32" t="s">
        <v>17</v>
      </c>
      <c r="Y8" s="33"/>
      <c r="Z8" s="32" t="s">
        <v>20</v>
      </c>
      <c r="AA8" s="33"/>
      <c r="AB8" s="38" t="s">
        <v>18</v>
      </c>
      <c r="AC8" s="38"/>
      <c r="AD8" s="32" t="s">
        <v>19</v>
      </c>
      <c r="AE8" s="33"/>
      <c r="AF8" s="39" t="s">
        <v>8</v>
      </c>
    </row>
    <row r="9" spans="1:32" ht="15.75" customHeight="1" x14ac:dyDescent="0.25">
      <c r="A9" s="34"/>
      <c r="B9" s="35"/>
      <c r="C9" s="37"/>
      <c r="D9" s="1" t="s">
        <v>9</v>
      </c>
      <c r="E9" s="2" t="s">
        <v>10</v>
      </c>
      <c r="F9" s="1" t="s">
        <v>9</v>
      </c>
      <c r="G9" s="2" t="s">
        <v>10</v>
      </c>
      <c r="H9" s="1" t="s">
        <v>9</v>
      </c>
      <c r="I9" s="2" t="s">
        <v>10</v>
      </c>
      <c r="J9" s="1" t="s">
        <v>9</v>
      </c>
      <c r="K9" s="2" t="s">
        <v>10</v>
      </c>
      <c r="L9" s="1" t="s">
        <v>9</v>
      </c>
      <c r="M9" s="2" t="s">
        <v>10</v>
      </c>
      <c r="N9" s="1" t="s">
        <v>9</v>
      </c>
      <c r="O9" s="2" t="s">
        <v>10</v>
      </c>
      <c r="P9" s="1" t="s">
        <v>9</v>
      </c>
      <c r="Q9" s="2" t="s">
        <v>10</v>
      </c>
      <c r="R9" s="1" t="s">
        <v>9</v>
      </c>
      <c r="S9" s="2" t="s">
        <v>10</v>
      </c>
      <c r="T9" s="1" t="s">
        <v>9</v>
      </c>
      <c r="U9" s="2" t="s">
        <v>10</v>
      </c>
      <c r="V9" s="1" t="s">
        <v>9</v>
      </c>
      <c r="W9" s="2" t="s">
        <v>10</v>
      </c>
      <c r="X9" s="1" t="s">
        <v>9</v>
      </c>
      <c r="Y9" s="2" t="s">
        <v>10</v>
      </c>
      <c r="Z9" s="1" t="s">
        <v>9</v>
      </c>
      <c r="AA9" s="2" t="s">
        <v>10</v>
      </c>
      <c r="AB9" s="1" t="s">
        <v>9</v>
      </c>
      <c r="AC9" s="2" t="s">
        <v>10</v>
      </c>
      <c r="AD9" s="1" t="s">
        <v>9</v>
      </c>
      <c r="AE9" s="2" t="s">
        <v>10</v>
      </c>
      <c r="AF9" s="39"/>
    </row>
    <row r="10" spans="1:32" ht="20.25" x14ac:dyDescent="0.25">
      <c r="A10" s="3">
        <v>1</v>
      </c>
      <c r="B10" s="4" t="s">
        <v>54</v>
      </c>
      <c r="C10" s="4" t="s">
        <v>40</v>
      </c>
      <c r="D10" s="5">
        <f>IF(ISERROR(VLOOKUP(B10,'[4]60m.'!$D$8:$F$1000,3,0)),"",(VLOOKUP(B10,'[4]60m.'!$D$8:$F$1000,3,0)))</f>
        <v>817</v>
      </c>
      <c r="E10" s="6">
        <v>82</v>
      </c>
      <c r="F10" s="9" t="str">
        <f>IF(ISERROR(VLOOKUP(B10,'[4]80m.'!$D$8:$F$1000,3,0)),"",(VLOOKUP(B10,'[4]80m.'!$D$8:$H$1000,3,0)))</f>
        <v/>
      </c>
      <c r="G10" s="10" t="str">
        <f>IF(ISERROR(VLOOKUP(B10,'[4]80m.'!$D$8:$G$1000,4,0)),"",(VLOOKUP(B10,'[4]80m.'!$D$8:$G$1000,4,0)))</f>
        <v/>
      </c>
      <c r="H10" s="7" t="str">
        <f>IF(ISERROR(VLOOKUP(B10,'[4]800m.'!$D$8:$F$978,3,0)),"",(VLOOKUP(B10,'[4]800m.'!$D$8:$H$978,3,0)))</f>
        <v/>
      </c>
      <c r="I10" s="10" t="str">
        <f>IF(ISERROR(VLOOKUP(B10,'[4]800m.'!$D$8:$G$978,4,0)),"",(VLOOKUP(B10,'[4]800m.'!$D$8:$G$978,4,0)))</f>
        <v/>
      </c>
      <c r="J10" s="7" t="str">
        <f>IF(ISERROR(VLOOKUP(B10,'[4]2000m.'!$D$8:$F$988,3,0)),"",(VLOOKUP(B10,'[4]2000m.'!$D$8:$H$991,3,0)))</f>
        <v/>
      </c>
      <c r="K10" s="6" t="str">
        <f>IF(ISERROR(VLOOKUP(B10,'[4]2000m.'!$D$8:$G$988,4,0)),"",(VLOOKUP(B10,'[4]2000m.'!$D$8:$G$988,4,0)))</f>
        <v/>
      </c>
      <c r="L10" s="7" t="str">
        <f>IF(ISERROR(VLOOKUP(B10,'[4]3000m.'!$D$8:$F$1000,3,0)),"",(VLOOKUP(B10,'[4]3000m.'!$D$8:$H$1000,3,0)))</f>
        <v/>
      </c>
      <c r="M10" s="10" t="str">
        <f>IF(ISERROR(VLOOKUP(B10,'[4]3000m.'!$D$8:$G$1000,4,0)),"",(VLOOKUP(B10,'[4]3000m.'!$D$8:$G$1000,4,0)))</f>
        <v/>
      </c>
      <c r="N10" s="5" t="str">
        <f>IF(ISERROR(VLOOKUP(B10,'[4]100m.Eng'!$D$8:$F$1000,3,0)),"",(VLOOKUP(B10,'[4]100m.Eng'!$D$8:$H$1000,3,0)))</f>
        <v/>
      </c>
      <c r="O10" s="6" t="str">
        <f>IF(ISERROR(VLOOKUP(B10,'[4]100m.Eng'!$D$8:$G$1000,4,0)),"",(VLOOKUP(B10,'[4]100m.Eng'!$D$8:$G$1000,4,0)))</f>
        <v/>
      </c>
      <c r="P10" s="5">
        <f>IF(ISERROR(VLOOKUP(B10,'[4]Uzun Atlama Genel'!$E$8:$J$1011,6,0)),"",(VLOOKUP(B10,'[4]Uzun Atlama Genel'!$E$8:$J$1011,6,0)))</f>
        <v>431</v>
      </c>
      <c r="Q10" s="6">
        <v>47</v>
      </c>
      <c r="R10" s="9" t="str">
        <f>IF(ISERROR(VLOOKUP(B10,[4]Üçadım!$E$8:$J$1000,6,0)),"",(VLOOKUP(B10,[4]Üçadım!$E$8:$J$1000,6,0)))</f>
        <v/>
      </c>
      <c r="S10" s="10" t="str">
        <f>IF(ISERROR(VLOOKUP(B10,[4]Üçadım!$E$8:$K$1000,7,0)),"",(VLOOKUP(B10,[4]Üçadım!$E$8:$K$1000,7,0)))</f>
        <v/>
      </c>
      <c r="T10" s="5" t="str">
        <f>IF(ISERROR(VLOOKUP(B10,[4]Yüksek!$E$8:$BR$1000,66,0)),"",(VLOOKUP(B10,[4]Yüksek!$E$8:$BR$1000,66,0)))</f>
        <v/>
      </c>
      <c r="U10" s="6" t="str">
        <f>IF(ISERROR(VLOOKUP(B10,[4]Yüksek!$E$8:$BS$1000,67,0)),"",(VLOOKUP(B10,[4]Yüksek!$E$8:$BS$1000,67,0)))</f>
        <v/>
      </c>
      <c r="V10" s="5" t="str">
        <f>IF(ISERROR(VLOOKUP(B10,[4]Sırık!$E$8:$BX$35555,72,0)),"",(VLOOKUP(B10,[4]Sırık!$E$8:$BX$35555,72,0)))</f>
        <v/>
      </c>
      <c r="W10" s="10" t="str">
        <f>IF(ISERROR(VLOOKUP(B10,[4]Sırık!$E$8:$BY$355555,73,0)),"",(VLOOKUP(B10,[4]Sırık!$E$8:$BY$355555,73,0)))</f>
        <v/>
      </c>
      <c r="X10" s="5" t="str">
        <f>IF(ISERROR(VLOOKUP(B10,[4]Gülle!$E$8:$J$1000,6,0)),"",(VLOOKUP(B10,[4]Gülle!$E$8:$J$1000,6,0)))</f>
        <v/>
      </c>
      <c r="Y10" s="10" t="str">
        <f>IF(ISERROR(VLOOKUP(B10,[4]Gülle!$E$8:$K$1000,7,0)),"",(VLOOKUP(B10,[4]Gülle!$E$8:$K$1000,7,0)))</f>
        <v/>
      </c>
      <c r="Z10" s="11" t="str">
        <f>IF(ISERROR(VLOOKUP(B10,[4]Çekiç!$E$8:$N$1000,6,0)),"",(VLOOKUP(B10,[4]Çekiç!$E$8:$N$1000,6,0)))</f>
        <v/>
      </c>
      <c r="AA10" s="10" t="str">
        <f>IF(ISERROR(VLOOKUP(B10,[4]Çekiç!$E$8:$O$1000,7,0)),"",(VLOOKUP(B10,[4]Çekiç!$E$8:$O$1000,7,0)))</f>
        <v/>
      </c>
      <c r="AB10" s="5" t="str">
        <f>IF(ISERROR(VLOOKUP(B10,[4]Disk!$E$8:$J$1000,6,0)),"",(VLOOKUP(B10,[4]Disk!$E$8:$J$1000,6,0)))</f>
        <v/>
      </c>
      <c r="AC10" s="6" t="str">
        <f>IF(ISERROR(VLOOKUP(B10,[4]Disk!$E$8:$K$1000,7,0)),"",(VLOOKUP(B10,[4]Disk!$E$8:$K$1000,7,0)))</f>
        <v/>
      </c>
      <c r="AD10" s="9">
        <f>IF(ISERROR(VLOOKUP(B10,[4]Cirit!$E$8:$J$1000,6,0)),"",(VLOOKUP(B10,[4]Cirit!$E$8:$J$1000,6,0)))</f>
        <v>2798</v>
      </c>
      <c r="AE10" s="10">
        <v>54</v>
      </c>
      <c r="AF10" s="8">
        <f>E10+Q10+AE10</f>
        <v>183</v>
      </c>
    </row>
    <row r="11" spans="1:32" ht="20.25" x14ac:dyDescent="0.25">
      <c r="A11" s="3">
        <v>2</v>
      </c>
      <c r="B11" s="4" t="s">
        <v>55</v>
      </c>
      <c r="C11" s="4" t="s">
        <v>40</v>
      </c>
      <c r="D11" s="5">
        <f>IF(ISERROR(VLOOKUP(B11,'[4]60m.'!$D$8:$F$1000,3,0)),"",(VLOOKUP(B11,'[4]60m.'!$D$8:$F$1000,3,0)))</f>
        <v>979</v>
      </c>
      <c r="E11" s="6">
        <v>50</v>
      </c>
      <c r="F11" s="9" t="str">
        <f>IF(ISERROR(VLOOKUP(B11,'[4]80m.'!$D$8:$F$1000,3,0)),"",(VLOOKUP(B11,'[4]80m.'!$D$8:$H$1000,3,0)))</f>
        <v/>
      </c>
      <c r="G11" s="10" t="str">
        <f>IF(ISERROR(VLOOKUP(B11,'[4]80m.'!$D$8:$G$1000,4,0)),"",(VLOOKUP(B11,'[4]80m.'!$D$8:$G$1000,4,0)))</f>
        <v/>
      </c>
      <c r="H11" s="7" t="str">
        <f>IF(ISERROR(VLOOKUP(B11,'[4]800m.'!$D$8:$F$978,3,0)),"",(VLOOKUP(B11,'[4]800m.'!$D$8:$H$978,3,0)))</f>
        <v/>
      </c>
      <c r="I11" s="10" t="str">
        <f>IF(ISERROR(VLOOKUP(B11,'[4]800m.'!$D$8:$G$978,4,0)),"",(VLOOKUP(B11,'[4]800m.'!$D$8:$G$978,4,0)))</f>
        <v/>
      </c>
      <c r="J11" s="7" t="str">
        <f>IF(ISERROR(VLOOKUP(B11,'[4]2000m.'!$D$8:$F$988,3,0)),"",(VLOOKUP(B11,'[4]2000m.'!$D$8:$H$991,3,0)))</f>
        <v/>
      </c>
      <c r="K11" s="6" t="str">
        <f>IF(ISERROR(VLOOKUP(B11,'[4]2000m.'!$D$8:$G$988,4,0)),"",(VLOOKUP(B11,'[4]2000m.'!$D$8:$G$988,4,0)))</f>
        <v/>
      </c>
      <c r="L11" s="7" t="str">
        <f>IF(ISERROR(VLOOKUP(B11,'[4]3000m.'!$D$8:$F$1000,3,0)),"",(VLOOKUP(B11,'[4]3000m.'!$D$8:$H$1000,3,0)))</f>
        <v/>
      </c>
      <c r="M11" s="10" t="str">
        <f>IF(ISERROR(VLOOKUP(B11,'[4]3000m.'!$D$8:$G$1000,4,0)),"",(VLOOKUP(B11,'[4]3000m.'!$D$8:$G$1000,4,0)))</f>
        <v/>
      </c>
      <c r="N11" s="5" t="str">
        <f>IF(ISERROR(VLOOKUP(B11,'[4]100m.Eng'!$D$8:$F$1000,3,0)),"",(VLOOKUP(B11,'[4]100m.Eng'!$D$8:$H$1000,3,0)))</f>
        <v/>
      </c>
      <c r="O11" s="6" t="str">
        <f>IF(ISERROR(VLOOKUP(B11,'[4]100m.Eng'!$D$8:$G$1000,4,0)),"",(VLOOKUP(B11,'[4]100m.Eng'!$D$8:$G$1000,4,0)))</f>
        <v/>
      </c>
      <c r="P11" s="5">
        <f>IF(ISERROR(VLOOKUP(B11,'[4]Uzun Atlama Genel'!$E$8:$J$1011,6,0)),"",(VLOOKUP(B11,'[4]Uzun Atlama Genel'!$E$8:$J$1011,6,0)))</f>
        <v>382</v>
      </c>
      <c r="Q11" s="6">
        <v>36</v>
      </c>
      <c r="R11" s="9" t="str">
        <f>IF(ISERROR(VLOOKUP(B11,[4]Üçadım!$E$8:$J$1000,6,0)),"",(VLOOKUP(B11,[4]Üçadım!$E$8:$J$1000,6,0)))</f>
        <v/>
      </c>
      <c r="S11" s="10" t="str">
        <f>IF(ISERROR(VLOOKUP(B11,[4]Üçadım!$E$8:$K$1000,7,0)),"",(VLOOKUP(B11,[4]Üçadım!$E$8:$K$1000,7,0)))</f>
        <v/>
      </c>
      <c r="T11" s="5" t="str">
        <f>IF(ISERROR(VLOOKUP(B11,[4]Yüksek!$E$8:$BR$1000,66,0)),"",(VLOOKUP(B11,[4]Yüksek!$E$8:$BR$1000,66,0)))</f>
        <v/>
      </c>
      <c r="U11" s="6" t="str">
        <f>IF(ISERROR(VLOOKUP(B11,[4]Yüksek!$E$8:$BS$1000,67,0)),"",(VLOOKUP(B11,[4]Yüksek!$E$8:$BS$1000,67,0)))</f>
        <v/>
      </c>
      <c r="V11" s="5" t="str">
        <f>IF(ISERROR(VLOOKUP(B11,[4]Sırık!$E$8:$BX$35555,72,0)),"",(VLOOKUP(B11,[4]Sırık!$E$8:$BX$35555,72,0)))</f>
        <v/>
      </c>
      <c r="W11" s="10" t="str">
        <f>IF(ISERROR(VLOOKUP(B11,[4]Sırık!$E$8:$BY$355555,73,0)),"",(VLOOKUP(B11,[4]Sırık!$E$8:$BY$355555,73,0)))</f>
        <v/>
      </c>
      <c r="X11" s="5" t="str">
        <f>IF(ISERROR(VLOOKUP(B11,[4]Gülle!$E$8:$J$1000,6,0)),"",(VLOOKUP(B11,[4]Gülle!$E$8:$J$1000,6,0)))</f>
        <v/>
      </c>
      <c r="Y11" s="10" t="str">
        <f>IF(ISERROR(VLOOKUP(B11,[4]Gülle!$E$8:$K$1000,7,0)),"",(VLOOKUP(B11,[4]Gülle!$E$8:$K$1000,7,0)))</f>
        <v/>
      </c>
      <c r="Z11" s="11" t="str">
        <f>IF(ISERROR(VLOOKUP(B11,[4]Çekiç!$E$8:$N$1000,6,0)),"",(VLOOKUP(B11,[4]Çekiç!$E$8:$N$1000,6,0)))</f>
        <v/>
      </c>
      <c r="AA11" s="10" t="str">
        <f>IF(ISERROR(VLOOKUP(B11,[4]Çekiç!$E$8:$O$1000,7,0)),"",(VLOOKUP(B11,[4]Çekiç!$E$8:$O$1000,7,0)))</f>
        <v/>
      </c>
      <c r="AB11" s="5" t="str">
        <f>IF(ISERROR(VLOOKUP(B11,[4]Disk!$E$8:$J$1000,6,0)),"",(VLOOKUP(B11,[4]Disk!$E$8:$J$1000,6,0)))</f>
        <v/>
      </c>
      <c r="AC11" s="6" t="str">
        <f>IF(ISERROR(VLOOKUP(B11,[4]Disk!$E$8:$K$1000,7,0)),"",(VLOOKUP(B11,[4]Disk!$E$8:$K$1000,7,0)))</f>
        <v/>
      </c>
      <c r="AD11" s="9">
        <f>IF(ISERROR(VLOOKUP(B11,[4]Cirit!$E$8:$J$1000,6,0)),"",(VLOOKUP(B11,[4]Cirit!$E$8:$J$1000,6,0)))</f>
        <v>1998</v>
      </c>
      <c r="AE11" s="10">
        <v>38</v>
      </c>
      <c r="AF11" s="8">
        <f>E11+Q11+AE11</f>
        <v>124</v>
      </c>
    </row>
    <row r="12" spans="1:32" ht="20.25" x14ac:dyDescent="0.25">
      <c r="A12" s="3">
        <v>3</v>
      </c>
      <c r="B12" s="4" t="s">
        <v>56</v>
      </c>
      <c r="C12" s="4" t="s">
        <v>40</v>
      </c>
      <c r="D12" s="5" t="str">
        <f>IF(ISERROR(VLOOKUP(B12,'[4]60m.'!$D$8:$F$1000,3,0)),"",(VLOOKUP(B12,'[4]60m.'!$D$8:$F$1000,3,0)))</f>
        <v/>
      </c>
      <c r="E12" s="6" t="str">
        <f>IF(ISERROR(VLOOKUP(B12,'[4]60m.'!$D$8:$G$1000,4,0)),"",(VLOOKUP(B12,'[4]60m.'!$D$8:$G$1000,4,0)))</f>
        <v/>
      </c>
      <c r="F12" s="9">
        <f>IF(ISERROR(VLOOKUP(B12,'[4]80m.'!$D$8:$F$1000,3,0)),"",(VLOOKUP(B12,'[4]80m.'!$D$8:$H$1000,3,0)))</f>
        <v>1200</v>
      </c>
      <c r="G12" s="10">
        <v>50</v>
      </c>
      <c r="H12" s="7" t="str">
        <f>IF(ISERROR(VLOOKUP(B12,'[4]800m.'!$D$8:$F$978,3,0)),"",(VLOOKUP(B12,'[4]800m.'!$D$8:$H$978,3,0)))</f>
        <v/>
      </c>
      <c r="I12" s="10" t="str">
        <f>IF(ISERROR(VLOOKUP(B12,'[4]800m.'!$D$8:$G$978,4,0)),"",(VLOOKUP(B12,'[4]800m.'!$D$8:$G$978,4,0)))</f>
        <v/>
      </c>
      <c r="J12" s="7" t="str">
        <f>IF(ISERROR(VLOOKUP(B12,'[4]2000m.'!$D$8:$F$988,3,0)),"",(VLOOKUP(B12,'[4]2000m.'!$D$8:$H$991,3,0)))</f>
        <v/>
      </c>
      <c r="K12" s="6" t="str">
        <f>IF(ISERROR(VLOOKUP(B12,'[4]2000m.'!$D$8:$G$988,4,0)),"",(VLOOKUP(B12,'[4]2000m.'!$D$8:$G$988,4,0)))</f>
        <v/>
      </c>
      <c r="L12" s="7" t="str">
        <f>IF(ISERROR(VLOOKUP(B12,'[4]3000m.'!$D$8:$F$1000,3,0)),"",(VLOOKUP(B12,'[4]3000m.'!$D$8:$H$1000,3,0)))</f>
        <v/>
      </c>
      <c r="M12" s="10" t="str">
        <f>IF(ISERROR(VLOOKUP(B12,'[4]3000m.'!$D$8:$G$1000,4,0)),"",(VLOOKUP(B12,'[4]3000m.'!$D$8:$G$1000,4,0)))</f>
        <v/>
      </c>
      <c r="N12" s="5" t="str">
        <f>IF(ISERROR(VLOOKUP(B12,'[4]100m.Eng'!$D$8:$F$1000,3,0)),"",(VLOOKUP(B12,'[4]100m.Eng'!$D$8:$H$1000,3,0)))</f>
        <v/>
      </c>
      <c r="O12" s="6" t="str">
        <f>IF(ISERROR(VLOOKUP(B12,'[4]100m.Eng'!$D$8:$G$1000,4,0)),"",(VLOOKUP(B12,'[4]100m.Eng'!$D$8:$G$1000,4,0)))</f>
        <v/>
      </c>
      <c r="P12" s="5">
        <f>IF(ISERROR(VLOOKUP(B12,'[4]Uzun Atlama Genel'!$E$8:$J$1011,6,0)),"",(VLOOKUP(B12,'[4]Uzun Atlama Genel'!$E$8:$J$1011,6,0)))</f>
        <v>388</v>
      </c>
      <c r="Q12" s="6">
        <v>37</v>
      </c>
      <c r="R12" s="9" t="str">
        <f>IF(ISERROR(VLOOKUP(B12,[4]Üçadım!$E$8:$J$1000,6,0)),"",(VLOOKUP(B12,[4]Üçadım!$E$8:$J$1000,6,0)))</f>
        <v/>
      </c>
      <c r="S12" s="10" t="str">
        <f>IF(ISERROR(VLOOKUP(B12,[4]Üçadım!$E$8:$K$1000,7,0)),"",(VLOOKUP(B12,[4]Üçadım!$E$8:$K$1000,7,0)))</f>
        <v/>
      </c>
      <c r="T12" s="5" t="str">
        <f>IF(ISERROR(VLOOKUP(B12,[4]Yüksek!$E$8:$BR$1000,66,0)),"",(VLOOKUP(B12,[4]Yüksek!$E$8:$BR$1000,66,0)))</f>
        <v/>
      </c>
      <c r="U12" s="6" t="str">
        <f>IF(ISERROR(VLOOKUP(B12,[4]Yüksek!$E$8:$BS$1000,67,0)),"",(VLOOKUP(B12,[4]Yüksek!$E$8:$BS$1000,67,0)))</f>
        <v/>
      </c>
      <c r="V12" s="5" t="str">
        <f>IF(ISERROR(VLOOKUP(B12,[4]Sırık!$E$8:$BX$35555,72,0)),"",(VLOOKUP(B12,[4]Sırık!$E$8:$BX$35555,72,0)))</f>
        <v/>
      </c>
      <c r="W12" s="10" t="str">
        <f>IF(ISERROR(VLOOKUP(B12,[4]Sırık!$E$8:$BY$355555,73,0)),"",(VLOOKUP(B12,[4]Sırık!$E$8:$BY$355555,73,0)))</f>
        <v/>
      </c>
      <c r="X12" s="5">
        <f>IF(ISERROR(VLOOKUP(B12,[4]Gülle!$E$8:$J$1000,6,0)),"",(VLOOKUP(B12,[4]Gülle!$E$8:$J$1000,6,0)))</f>
        <v>567</v>
      </c>
      <c r="Y12" s="10">
        <v>31</v>
      </c>
      <c r="Z12" s="11" t="str">
        <f>IF(ISERROR(VLOOKUP(B12,[4]Çekiç!$E$8:$N$1000,6,0)),"",(VLOOKUP(B12,[4]Çekiç!$E$8:$N$1000,6,0)))</f>
        <v/>
      </c>
      <c r="AA12" s="10" t="str">
        <f>IF(ISERROR(VLOOKUP(B12,[4]Çekiç!$E$8:$O$1000,7,0)),"",(VLOOKUP(B12,[4]Çekiç!$E$8:$O$1000,7,0)))</f>
        <v/>
      </c>
      <c r="AB12" s="5" t="str">
        <f>IF(ISERROR(VLOOKUP(B12,[4]Disk!$E$8:$J$1000,6,0)),"",(VLOOKUP(B12,[4]Disk!$E$8:$J$1000,6,0)))</f>
        <v/>
      </c>
      <c r="AC12" s="6" t="str">
        <f>IF(ISERROR(VLOOKUP(B12,[4]Disk!$E$8:$K$1000,7,0)),"",(VLOOKUP(B12,[4]Disk!$E$8:$K$1000,7,0)))</f>
        <v/>
      </c>
      <c r="AD12" s="9" t="str">
        <f>IF(ISERROR(VLOOKUP(B12,[4]Cirit!$E$8:$J$1000,6,0)),"",(VLOOKUP(B12,[4]Cirit!$E$8:$J$1000,6,0)))</f>
        <v/>
      </c>
      <c r="AE12" s="10" t="str">
        <f>IF(ISERROR(VLOOKUP(B12,[4]Cirit!$E$8:$K$1000,7,0)),"",(VLOOKUP(B12,[4]Cirit!$E$8:$K$1000,7,0)))</f>
        <v/>
      </c>
      <c r="AF12" s="8">
        <f>G12+Q12+Y12</f>
        <v>118</v>
      </c>
    </row>
    <row r="13" spans="1:32" ht="20.25" x14ac:dyDescent="0.25">
      <c r="A13" s="3">
        <v>4</v>
      </c>
      <c r="B13" s="4" t="s">
        <v>50</v>
      </c>
      <c r="C13" s="4" t="s">
        <v>40</v>
      </c>
      <c r="D13" s="5" t="str">
        <f>IF(ISERROR(VLOOKUP(B13,'[4]60m.'!$D$8:$F$1000,3,0)),"",(VLOOKUP(B13,'[4]60m.'!$D$8:$F$1000,3,0)))</f>
        <v/>
      </c>
      <c r="E13" s="6" t="str">
        <f>IF(ISERROR(VLOOKUP(B13,'[4]60m.'!$D$8:$G$1000,4,0)),"",(VLOOKUP(B13,'[4]60m.'!$D$8:$G$1000,4,0)))</f>
        <v/>
      </c>
      <c r="F13" s="9">
        <f>IF(ISERROR(VLOOKUP(B13,'[4]80m.'!$D$8:$F$1000,3,0)),"",(VLOOKUP(B13,'[4]80m.'!$D$8:$H$1000,3,0)))</f>
        <v>1185</v>
      </c>
      <c r="G13" s="10">
        <v>53</v>
      </c>
      <c r="H13" s="7" t="str">
        <f>IF(ISERROR(VLOOKUP(B13,'[4]800m.'!$D$8:$F$978,3,0)),"",(VLOOKUP(B13,'[4]800m.'!$D$8:$H$978,3,0)))</f>
        <v/>
      </c>
      <c r="I13" s="10" t="str">
        <f>IF(ISERROR(VLOOKUP(B13,'[4]800m.'!$D$8:$G$978,4,0)),"",(VLOOKUP(B13,'[4]800m.'!$D$8:$G$978,4,0)))</f>
        <v/>
      </c>
      <c r="J13" s="7" t="str">
        <f>IF(ISERROR(VLOOKUP(B13,'[4]2000m.'!$D$8:$F$988,3,0)),"",(VLOOKUP(B13,'[4]2000m.'!$D$8:$H$991,3,0)))</f>
        <v/>
      </c>
      <c r="K13" s="6" t="str">
        <f>IF(ISERROR(VLOOKUP(B13,'[4]2000m.'!$D$8:$G$988,4,0)),"",(VLOOKUP(B13,'[4]2000m.'!$D$8:$G$988,4,0)))</f>
        <v/>
      </c>
      <c r="L13" s="7" t="str">
        <f>IF(ISERROR(VLOOKUP(B13,'[4]3000m.'!$D$8:$F$1000,3,0)),"",(VLOOKUP(B13,'[4]3000m.'!$D$8:$H$1000,3,0)))</f>
        <v/>
      </c>
      <c r="M13" s="10" t="str">
        <f>IF(ISERROR(VLOOKUP(B13,'[4]3000m.'!$D$8:$G$1000,4,0)),"",(VLOOKUP(B13,'[4]3000m.'!$D$8:$G$1000,4,0)))</f>
        <v/>
      </c>
      <c r="N13" s="5" t="str">
        <f>IF(ISERROR(VLOOKUP(B13,'[4]100m.Eng'!$D$8:$F$1000,3,0)),"",(VLOOKUP(B13,'[4]100m.Eng'!$D$8:$H$1000,3,0)))</f>
        <v/>
      </c>
      <c r="O13" s="6" t="str">
        <f>IF(ISERROR(VLOOKUP(B13,'[4]100m.Eng'!$D$8:$G$1000,4,0)),"",(VLOOKUP(B13,'[4]100m.Eng'!$D$8:$G$1000,4,0)))</f>
        <v/>
      </c>
      <c r="P13" s="5">
        <f>IF(ISERROR(VLOOKUP(B13,'[4]Uzun Atlama Genel'!$E$8:$J$1011,6,0)),"",(VLOOKUP(B13,'[4]Uzun Atlama Genel'!$E$8:$J$1011,6,0)))</f>
        <v>346</v>
      </c>
      <c r="Q13" s="6">
        <v>29</v>
      </c>
      <c r="R13" s="9" t="str">
        <f>IF(ISERROR(VLOOKUP(B13,[4]Üçadım!$E$8:$J$1000,6,0)),"",(VLOOKUP(B13,[4]Üçadım!$E$8:$J$1000,6,0)))</f>
        <v/>
      </c>
      <c r="S13" s="10" t="str">
        <f>IF(ISERROR(VLOOKUP(B13,[4]Üçadım!$E$8:$K$1000,7,0)),"",(VLOOKUP(B13,[4]Üçadım!$E$8:$K$1000,7,0)))</f>
        <v/>
      </c>
      <c r="T13" s="5" t="str">
        <f>IF(ISERROR(VLOOKUP(B13,[4]Yüksek!$E$8:$BR$1000,66,0)),"",(VLOOKUP(B13,[4]Yüksek!$E$8:$BR$1000,66,0)))</f>
        <v/>
      </c>
      <c r="U13" s="6" t="str">
        <f>IF(ISERROR(VLOOKUP(B13,[4]Yüksek!$E$8:$BS$1000,67,0)),"",(VLOOKUP(B13,[4]Yüksek!$E$8:$BS$1000,67,0)))</f>
        <v/>
      </c>
      <c r="V13" s="5" t="str">
        <f>IF(ISERROR(VLOOKUP(B13,[4]Sırık!$E$8:$BX$35555,72,0)),"",(VLOOKUP(B13,[4]Sırık!$E$8:$BX$35555,72,0)))</f>
        <v/>
      </c>
      <c r="W13" s="10" t="str">
        <f>IF(ISERROR(VLOOKUP(B13,[4]Sırık!$E$8:$BY$355555,73,0)),"",(VLOOKUP(B13,[4]Sırık!$E$8:$BY$355555,73,0)))</f>
        <v/>
      </c>
      <c r="X13" s="5">
        <f>IF(ISERROR(VLOOKUP(B13,[4]Gülle!$E$8:$J$1000,6,0)),"",(VLOOKUP(B13,[4]Gülle!$E$8:$J$1000,6,0)))</f>
        <v>635</v>
      </c>
      <c r="Y13" s="10">
        <v>36</v>
      </c>
      <c r="Z13" s="11" t="str">
        <f>IF(ISERROR(VLOOKUP(B13,[4]Çekiç!$E$8:$N$1000,6,0)),"",(VLOOKUP(B13,[4]Çekiç!$E$8:$N$1000,6,0)))</f>
        <v/>
      </c>
      <c r="AA13" s="10" t="str">
        <f>IF(ISERROR(VLOOKUP(B13,[4]Çekiç!$E$8:$O$1000,7,0)),"",(VLOOKUP(B13,[4]Çekiç!$E$8:$O$1000,7,0)))</f>
        <v/>
      </c>
      <c r="AB13" s="5" t="str">
        <f>IF(ISERROR(VLOOKUP(B13,[4]Disk!$E$8:$J$1000,6,0)),"",(VLOOKUP(B13,[4]Disk!$E$8:$J$1000,6,0)))</f>
        <v/>
      </c>
      <c r="AC13" s="6" t="str">
        <f>IF(ISERROR(VLOOKUP(B13,[4]Disk!$E$8:$K$1000,7,0)),"",(VLOOKUP(B13,[4]Disk!$E$8:$K$1000,7,0)))</f>
        <v/>
      </c>
      <c r="AD13" s="9" t="str">
        <f>IF(ISERROR(VLOOKUP(B13,[4]Cirit!$E$8:$J$1000,6,0)),"",(VLOOKUP(B13,[4]Cirit!$E$8:$J$1000,6,0)))</f>
        <v/>
      </c>
      <c r="AE13" s="10" t="str">
        <f>IF(ISERROR(VLOOKUP(B13,[4]Cirit!$E$8:$K$1000,7,0)),"",(VLOOKUP(B13,[4]Cirit!$E$8:$K$1000,7,0)))</f>
        <v/>
      </c>
      <c r="AF13" s="8">
        <f>G13+Q13+Y13</f>
        <v>118</v>
      </c>
    </row>
    <row r="14" spans="1:32" ht="20.25" x14ac:dyDescent="0.25">
      <c r="A14" s="3">
        <v>5</v>
      </c>
      <c r="B14" s="4" t="s">
        <v>57</v>
      </c>
      <c r="C14" s="4" t="s">
        <v>40</v>
      </c>
      <c r="D14" s="5" t="str">
        <f>IF(ISERROR(VLOOKUP(B14,'[4]60m.'!$D$8:$F$1000,3,0)),"",(VLOOKUP(B14,'[4]60m.'!$D$8:$F$1000,3,0)))</f>
        <v/>
      </c>
      <c r="E14" s="6" t="str">
        <f>IF(ISERROR(VLOOKUP(B14,'[4]60m.'!$D$8:$G$1000,4,0)),"",(VLOOKUP(B14,'[4]60m.'!$D$8:$G$1000,4,0)))</f>
        <v/>
      </c>
      <c r="F14" s="9">
        <f>IF(ISERROR(VLOOKUP(B14,'[4]80m.'!$D$8:$F$1000,3,0)),"",(VLOOKUP(B14,'[4]80m.'!$D$8:$H$1000,3,0)))</f>
        <v>1160</v>
      </c>
      <c r="G14" s="10">
        <v>58</v>
      </c>
      <c r="H14" s="7" t="str">
        <f>IF(ISERROR(VLOOKUP(B14,'[4]800m.'!$D$8:$F$978,3,0)),"",(VLOOKUP(B14,'[4]800m.'!$D$8:$H$978,3,0)))</f>
        <v/>
      </c>
      <c r="I14" s="10" t="str">
        <f>IF(ISERROR(VLOOKUP(B14,'[4]800m.'!$D$8:$G$978,4,0)),"",(VLOOKUP(B14,'[4]800m.'!$D$8:$G$978,4,0)))</f>
        <v/>
      </c>
      <c r="J14" s="7" t="str">
        <f>IF(ISERROR(VLOOKUP(B14,'[4]2000m.'!$D$8:$F$988,3,0)),"",(VLOOKUP(B14,'[4]2000m.'!$D$8:$H$991,3,0)))</f>
        <v/>
      </c>
      <c r="K14" s="6" t="str">
        <f>IF(ISERROR(VLOOKUP(B14,'[4]2000m.'!$D$8:$G$988,4,0)),"",(VLOOKUP(B14,'[4]2000m.'!$D$8:$G$988,4,0)))</f>
        <v/>
      </c>
      <c r="L14" s="7" t="str">
        <f>IF(ISERROR(VLOOKUP(B14,'[4]3000m.'!$D$8:$F$1000,3,0)),"",(VLOOKUP(B14,'[4]3000m.'!$D$8:$H$1000,3,0)))</f>
        <v/>
      </c>
      <c r="M14" s="10" t="str">
        <f>IF(ISERROR(VLOOKUP(B14,'[4]3000m.'!$D$8:$G$1000,4,0)),"",(VLOOKUP(B14,'[4]3000m.'!$D$8:$G$1000,4,0)))</f>
        <v/>
      </c>
      <c r="N14" s="5" t="str">
        <f>IF(ISERROR(VLOOKUP(B14,'[4]100m.Eng'!$D$8:$F$1000,3,0)),"",(VLOOKUP(B14,'[4]100m.Eng'!$D$8:$H$1000,3,0)))</f>
        <v/>
      </c>
      <c r="O14" s="6" t="str">
        <f>IF(ISERROR(VLOOKUP(B14,'[4]100m.Eng'!$D$8:$G$1000,4,0)),"",(VLOOKUP(B14,'[4]100m.Eng'!$D$8:$G$1000,4,0)))</f>
        <v/>
      </c>
      <c r="P14" s="5">
        <f>IF(ISERROR(VLOOKUP(B14,'[4]Uzun Atlama Genel'!$E$8:$J$1011,6,0)),"",(VLOOKUP(B14,'[4]Uzun Atlama Genel'!$E$8:$J$1011,6,0)))</f>
        <v>345</v>
      </c>
      <c r="Q14" s="6">
        <v>29</v>
      </c>
      <c r="R14" s="9" t="str">
        <f>IF(ISERROR(VLOOKUP(B14,[4]Üçadım!$E$8:$J$1000,6,0)),"",(VLOOKUP(B14,[4]Üçadım!$E$8:$J$1000,6,0)))</f>
        <v/>
      </c>
      <c r="S14" s="10" t="str">
        <f>IF(ISERROR(VLOOKUP(B14,[4]Üçadım!$E$8:$K$1000,7,0)),"",(VLOOKUP(B14,[4]Üçadım!$E$8:$K$1000,7,0)))</f>
        <v/>
      </c>
      <c r="T14" s="5" t="str">
        <f>IF(ISERROR(VLOOKUP(B14,[4]Yüksek!$E$8:$BR$1000,66,0)),"",(VLOOKUP(B14,[4]Yüksek!$E$8:$BR$1000,66,0)))</f>
        <v/>
      </c>
      <c r="U14" s="6" t="str">
        <f>IF(ISERROR(VLOOKUP(B14,[4]Yüksek!$E$8:$BS$1000,67,0)),"",(VLOOKUP(B14,[4]Yüksek!$E$8:$BS$1000,67,0)))</f>
        <v/>
      </c>
      <c r="V14" s="5" t="str">
        <f>IF(ISERROR(VLOOKUP(B14,[4]Sırık!$E$8:$BX$35555,72,0)),"",(VLOOKUP(B14,[4]Sırık!$E$8:$BX$35555,72,0)))</f>
        <v/>
      </c>
      <c r="W14" s="10" t="str">
        <f>IF(ISERROR(VLOOKUP(B14,[4]Sırık!$E$8:$BY$355555,73,0)),"",(VLOOKUP(B14,[4]Sırık!$E$8:$BY$355555,73,0)))</f>
        <v/>
      </c>
      <c r="X14" s="5">
        <f>IF(ISERROR(VLOOKUP(B14,[4]Gülle!$E$8:$J$1000,6,0)),"",(VLOOKUP(B14,[4]Gülle!$E$8:$J$1000,6,0)))</f>
        <v>551</v>
      </c>
      <c r="Y14" s="10">
        <v>30</v>
      </c>
      <c r="Z14" s="11" t="str">
        <f>IF(ISERROR(VLOOKUP(B14,[4]Çekiç!$E$8:$N$1000,6,0)),"",(VLOOKUP(B14,[4]Çekiç!$E$8:$N$1000,6,0)))</f>
        <v/>
      </c>
      <c r="AA14" s="10" t="str">
        <f>IF(ISERROR(VLOOKUP(B14,[4]Çekiç!$E$8:$O$1000,7,0)),"",(VLOOKUP(B14,[4]Çekiç!$E$8:$O$1000,7,0)))</f>
        <v/>
      </c>
      <c r="AB14" s="5" t="str">
        <f>IF(ISERROR(VLOOKUP(B14,[4]Disk!$E$8:$J$1000,6,0)),"",(VLOOKUP(B14,[4]Disk!$E$8:$J$1000,6,0)))</f>
        <v/>
      </c>
      <c r="AC14" s="6" t="str">
        <f>IF(ISERROR(VLOOKUP(B14,[4]Disk!$E$8:$K$1000,7,0)),"",(VLOOKUP(B14,[4]Disk!$E$8:$K$1000,7,0)))</f>
        <v/>
      </c>
      <c r="AD14" s="9" t="str">
        <f>IF(ISERROR(VLOOKUP(B14,[4]Cirit!$E$8:$J$1000,6,0)),"",(VLOOKUP(B14,[4]Cirit!$E$8:$J$1000,6,0)))</f>
        <v/>
      </c>
      <c r="AE14" s="10" t="str">
        <f>IF(ISERROR(VLOOKUP(B14,[4]Cirit!$E$8:$K$1000,7,0)),"",(VLOOKUP(B14,[4]Cirit!$E$8:$K$1000,7,0)))</f>
        <v/>
      </c>
      <c r="AF14" s="8">
        <f>G14+Q14+Y14</f>
        <v>117</v>
      </c>
    </row>
    <row r="15" spans="1:32" ht="20.25" x14ac:dyDescent="0.25">
      <c r="A15" s="3">
        <v>6</v>
      </c>
      <c r="B15" s="4" t="s">
        <v>58</v>
      </c>
      <c r="C15" s="4" t="s">
        <v>40</v>
      </c>
      <c r="D15" s="5" t="str">
        <f>IF(ISERROR(VLOOKUP(B15,'[4]60m.'!$D$8:$F$1000,3,0)),"",(VLOOKUP(B15,'[4]60m.'!$D$8:$F$1000,3,0)))</f>
        <v/>
      </c>
      <c r="E15" s="6" t="str">
        <f>IF(ISERROR(VLOOKUP(B15,'[4]60m.'!$D$8:$G$1000,4,0)),"",(VLOOKUP(B15,'[4]60m.'!$D$8:$G$1000,4,0)))</f>
        <v/>
      </c>
      <c r="F15" s="9" t="str">
        <f>IF(ISERROR(VLOOKUP(B15,'[4]80m.'!$D$8:$F$1000,3,0)),"",(VLOOKUP(B15,'[4]80m.'!$D$8:$H$1000,3,0)))</f>
        <v/>
      </c>
      <c r="G15" s="10" t="str">
        <f>IF(ISERROR(VLOOKUP(B15,'[4]80m.'!$D$8:$G$1000,4,0)),"",(VLOOKUP(B15,'[4]80m.'!$D$8:$G$1000,4,0)))</f>
        <v/>
      </c>
      <c r="H15" s="7" t="str">
        <f>IF(ISERROR(VLOOKUP(B15,'[4]800m.'!$D$8:$F$978,3,0)),"",(VLOOKUP(B15,'[4]800m.'!$D$8:$H$978,3,0)))</f>
        <v/>
      </c>
      <c r="I15" s="10" t="str">
        <f>IF(ISERROR(VLOOKUP(B15,'[4]800m.'!$D$8:$G$978,4,0)),"",(VLOOKUP(B15,'[4]800m.'!$D$8:$G$978,4,0)))</f>
        <v/>
      </c>
      <c r="J15" s="7">
        <f>IF(ISERROR(VLOOKUP(B15,'[4]2000m.'!$D$8:$F$988,3,0)),"",(VLOOKUP(B15,'[4]2000m.'!$D$8:$H$991,3,0)))</f>
        <v>64892</v>
      </c>
      <c r="K15" s="6">
        <v>46</v>
      </c>
      <c r="L15" s="7" t="str">
        <f>IF(ISERROR(VLOOKUP(B15,'[4]3000m.'!$D$8:$F$1000,3,0)),"",(VLOOKUP(B15,'[4]3000m.'!$D$8:$H$1000,3,0)))</f>
        <v/>
      </c>
      <c r="M15" s="10" t="str">
        <f>IF(ISERROR(VLOOKUP(B15,'[4]3000m.'!$D$8:$G$1000,4,0)),"",(VLOOKUP(B15,'[4]3000m.'!$D$8:$G$1000,4,0)))</f>
        <v/>
      </c>
      <c r="N15" s="5" t="str">
        <f>IF(ISERROR(VLOOKUP(B15,'[4]100m.Eng'!$D$8:$F$1000,3,0)),"",(VLOOKUP(B15,'[4]100m.Eng'!$D$8:$H$1000,3,0)))</f>
        <v/>
      </c>
      <c r="O15" s="6" t="str">
        <f>IF(ISERROR(VLOOKUP(B15,'[4]100m.Eng'!$D$8:$G$1000,4,0)),"",(VLOOKUP(B15,'[4]100m.Eng'!$D$8:$G$1000,4,0)))</f>
        <v/>
      </c>
      <c r="P15" s="5">
        <f>IF(ISERROR(VLOOKUP(B15,'[4]Uzun Atlama Genel'!$E$8:$J$1011,6,0)),"",(VLOOKUP(B15,'[4]Uzun Atlama Genel'!$E$8:$J$1011,6,0)))</f>
        <v>369</v>
      </c>
      <c r="Q15" s="6">
        <v>33</v>
      </c>
      <c r="R15" s="9" t="str">
        <f>IF(ISERROR(VLOOKUP(B15,[4]Üçadım!$E$8:$J$1000,6,0)),"",(VLOOKUP(B15,[4]Üçadım!$E$8:$J$1000,6,0)))</f>
        <v/>
      </c>
      <c r="S15" s="10" t="str">
        <f>IF(ISERROR(VLOOKUP(B15,[4]Üçadım!$E$8:$K$1000,7,0)),"",(VLOOKUP(B15,[4]Üçadım!$E$8:$K$1000,7,0)))</f>
        <v/>
      </c>
      <c r="T15" s="5" t="str">
        <f>IF(ISERROR(VLOOKUP(B15,[4]Yüksek!$E$8:$BR$1000,66,0)),"",(VLOOKUP(B15,[4]Yüksek!$E$8:$BR$1000,66,0)))</f>
        <v/>
      </c>
      <c r="U15" s="6" t="str">
        <f>IF(ISERROR(VLOOKUP(B15,[4]Yüksek!$E$8:$BS$1000,67,0)),"",(VLOOKUP(B15,[4]Yüksek!$E$8:$BS$1000,67,0)))</f>
        <v/>
      </c>
      <c r="V15" s="5" t="str">
        <f>IF(ISERROR(VLOOKUP(B15,[4]Sırık!$E$8:$BX$35555,72,0)),"",(VLOOKUP(B15,[4]Sırık!$E$8:$BX$35555,72,0)))</f>
        <v/>
      </c>
      <c r="W15" s="10" t="str">
        <f>IF(ISERROR(VLOOKUP(B15,[4]Sırık!$E$8:$BY$355555,73,0)),"",(VLOOKUP(B15,[4]Sırık!$E$8:$BY$355555,73,0)))</f>
        <v/>
      </c>
      <c r="X15" s="5">
        <f>IF(ISERROR(VLOOKUP(B15,[4]Gülle!$E$8:$J$1000,6,0)),"",(VLOOKUP(B15,[4]Gülle!$E$8:$J$1000,6,0)))</f>
        <v>505</v>
      </c>
      <c r="Y15" s="10">
        <v>27</v>
      </c>
      <c r="Z15" s="11" t="str">
        <f>IF(ISERROR(VLOOKUP(B15,[4]Çekiç!$E$8:$N$1000,6,0)),"",(VLOOKUP(B15,[4]Çekiç!$E$8:$N$1000,6,0)))</f>
        <v/>
      </c>
      <c r="AA15" s="10" t="str">
        <f>IF(ISERROR(VLOOKUP(B15,[4]Çekiç!$E$8:$O$1000,7,0)),"",(VLOOKUP(B15,[4]Çekiç!$E$8:$O$1000,7,0)))</f>
        <v/>
      </c>
      <c r="AB15" s="5" t="str">
        <f>IF(ISERROR(VLOOKUP(B15,[4]Disk!$E$8:$J$1000,6,0)),"",(VLOOKUP(B15,[4]Disk!$E$8:$J$1000,6,0)))</f>
        <v/>
      </c>
      <c r="AC15" s="6" t="str">
        <f>IF(ISERROR(VLOOKUP(B15,[4]Disk!$E$8:$K$1000,7,0)),"",(VLOOKUP(B15,[4]Disk!$E$8:$K$1000,7,0)))</f>
        <v/>
      </c>
      <c r="AD15" s="9" t="str">
        <f>IF(ISERROR(VLOOKUP(B15,[4]Cirit!$E$8:$J$1000,6,0)),"",(VLOOKUP(B15,[4]Cirit!$E$8:$J$1000,6,0)))</f>
        <v/>
      </c>
      <c r="AE15" s="10" t="str">
        <f>IF(ISERROR(VLOOKUP(B15,[4]Cirit!$E$8:$K$1000,7,0)),"",(VLOOKUP(B15,[4]Cirit!$E$8:$K$1000,7,0)))</f>
        <v/>
      </c>
      <c r="AF15" s="8">
        <f>K15+Q15+Y15</f>
        <v>106</v>
      </c>
    </row>
    <row r="16" spans="1:32" ht="20.25" x14ac:dyDescent="0.25">
      <c r="A16" s="3">
        <v>7</v>
      </c>
      <c r="B16" s="4" t="s">
        <v>59</v>
      </c>
      <c r="C16" s="4" t="s">
        <v>40</v>
      </c>
      <c r="D16" s="5" t="str">
        <f>IF(ISERROR(VLOOKUP(B16,'[4]60m.'!$D$8:$F$1000,3,0)),"",(VLOOKUP(B16,'[4]60m.'!$D$8:$F$1000,3,0)))</f>
        <v/>
      </c>
      <c r="E16" s="6" t="str">
        <f>IF(ISERROR(VLOOKUP(B16,'[4]60m.'!$D$8:$G$1000,4,0)),"",(VLOOKUP(B16,'[4]60m.'!$D$8:$G$1000,4,0)))</f>
        <v/>
      </c>
      <c r="F16" s="9" t="str">
        <f>IF(ISERROR(VLOOKUP(B16,'[4]80m.'!$D$8:$F$1000,3,0)),"",(VLOOKUP(B16,'[4]80m.'!$D$8:$H$1000,3,0)))</f>
        <v/>
      </c>
      <c r="G16" s="10" t="str">
        <f>IF(ISERROR(VLOOKUP(B16,'[4]80m.'!$D$8:$G$1000,4,0)),"",(VLOOKUP(B16,'[4]80m.'!$D$8:$G$1000,4,0)))</f>
        <v/>
      </c>
      <c r="H16" s="7" t="str">
        <f>IF(ISERROR(VLOOKUP(B16,'[4]800m.'!$D$8:$F$978,3,0)),"",(VLOOKUP(B16,'[4]800m.'!$D$8:$H$978,3,0)))</f>
        <v/>
      </c>
      <c r="I16" s="10" t="str">
        <f>IF(ISERROR(VLOOKUP(B16,'[4]800m.'!$D$8:$G$978,4,0)),"",(VLOOKUP(B16,'[4]800m.'!$D$8:$G$978,4,0)))</f>
        <v/>
      </c>
      <c r="J16" s="7">
        <f>IF(ISERROR(VLOOKUP(B16,'[4]2000m.'!$D$8:$F$988,3,0)),"",(VLOOKUP(B16,'[4]2000m.'!$D$8:$H$991,3,0)))</f>
        <v>63967</v>
      </c>
      <c r="K16" s="6">
        <v>53</v>
      </c>
      <c r="L16" s="7" t="str">
        <f>IF(ISERROR(VLOOKUP(B16,'[4]3000m.'!$D$8:$F$1000,3,0)),"",(VLOOKUP(B16,'[4]3000m.'!$D$8:$H$1000,3,0)))</f>
        <v/>
      </c>
      <c r="M16" s="10" t="str">
        <f>IF(ISERROR(VLOOKUP(B16,'[4]3000m.'!$D$8:$G$1000,4,0)),"",(VLOOKUP(B16,'[4]3000m.'!$D$8:$G$1000,4,0)))</f>
        <v/>
      </c>
      <c r="N16" s="5" t="str">
        <f>IF(ISERROR(VLOOKUP(B16,'[4]100m.Eng'!$D$8:$F$1000,3,0)),"",(VLOOKUP(B16,'[4]100m.Eng'!$D$8:$H$1000,3,0)))</f>
        <v/>
      </c>
      <c r="O16" s="6" t="str">
        <f>IF(ISERROR(VLOOKUP(B16,'[4]100m.Eng'!$D$8:$G$1000,4,0)),"",(VLOOKUP(B16,'[4]100m.Eng'!$D$8:$G$1000,4,0)))</f>
        <v/>
      </c>
      <c r="P16" s="5">
        <f>IF(ISERROR(VLOOKUP(B16,'[4]Uzun Atlama Genel'!$E$8:$J$1011,6,0)),"",(VLOOKUP(B16,'[4]Uzun Atlama Genel'!$E$8:$J$1011,6,0)))</f>
        <v>330</v>
      </c>
      <c r="Q16" s="6">
        <v>26</v>
      </c>
      <c r="R16" s="9" t="str">
        <f>IF(ISERROR(VLOOKUP(B16,[4]Üçadım!$E$8:$J$1000,6,0)),"",(VLOOKUP(B16,[4]Üçadım!$E$8:$J$1000,6,0)))</f>
        <v/>
      </c>
      <c r="S16" s="10" t="str">
        <f>IF(ISERROR(VLOOKUP(B16,[4]Üçadım!$E$8:$K$1000,7,0)),"",(VLOOKUP(B16,[4]Üçadım!$E$8:$K$1000,7,0)))</f>
        <v/>
      </c>
      <c r="T16" s="5" t="str">
        <f>IF(ISERROR(VLOOKUP(B16,[4]Yüksek!$E$8:$BR$1000,66,0)),"",(VLOOKUP(B16,[4]Yüksek!$E$8:$BR$1000,66,0)))</f>
        <v/>
      </c>
      <c r="U16" s="6" t="str">
        <f>IF(ISERROR(VLOOKUP(B16,[4]Yüksek!$E$8:$BS$1000,67,0)),"",(VLOOKUP(B16,[4]Yüksek!$E$8:$BS$1000,67,0)))</f>
        <v/>
      </c>
      <c r="V16" s="5" t="str">
        <f>IF(ISERROR(VLOOKUP(B16,[4]Sırık!$E$8:$BX$35555,72,0)),"",(VLOOKUP(B16,[4]Sırık!$E$8:$BX$35555,72,0)))</f>
        <v/>
      </c>
      <c r="W16" s="10" t="str">
        <f>IF(ISERROR(VLOOKUP(B16,[4]Sırık!$E$8:$BY$355555,73,0)),"",(VLOOKUP(B16,[4]Sırık!$E$8:$BY$355555,73,0)))</f>
        <v/>
      </c>
      <c r="X16" s="5">
        <f>IF(ISERROR(VLOOKUP(B16,[4]Gülle!$E$8:$J$1000,6,0)),"",(VLOOKUP(B16,[4]Gülle!$E$8:$J$1000,6,0)))</f>
        <v>483</v>
      </c>
      <c r="Y16" s="10">
        <v>25</v>
      </c>
      <c r="Z16" s="11" t="str">
        <f>IF(ISERROR(VLOOKUP(B16,[4]Çekiç!$E$8:$N$1000,6,0)),"",(VLOOKUP(B16,[4]Çekiç!$E$8:$N$1000,6,0)))</f>
        <v/>
      </c>
      <c r="AA16" s="10" t="str">
        <f>IF(ISERROR(VLOOKUP(B16,[4]Çekiç!$E$8:$O$1000,7,0)),"",(VLOOKUP(B16,[4]Çekiç!$E$8:$O$1000,7,0)))</f>
        <v/>
      </c>
      <c r="AB16" s="5" t="str">
        <f>IF(ISERROR(VLOOKUP(B16,[4]Disk!$E$8:$J$1000,6,0)),"",(VLOOKUP(B16,[4]Disk!$E$8:$J$1000,6,0)))</f>
        <v/>
      </c>
      <c r="AC16" s="6" t="str">
        <f>IF(ISERROR(VLOOKUP(B16,[4]Disk!$E$8:$K$1000,7,0)),"",(VLOOKUP(B16,[4]Disk!$E$8:$K$1000,7,0)))</f>
        <v/>
      </c>
      <c r="AD16" s="9" t="str">
        <f>IF(ISERROR(VLOOKUP(B16,[4]Cirit!$E$8:$J$1000,6,0)),"",(VLOOKUP(B16,[4]Cirit!$E$8:$J$1000,6,0)))</f>
        <v/>
      </c>
      <c r="AE16" s="10" t="str">
        <f>IF(ISERROR(VLOOKUP(B16,[4]Cirit!$E$8:$K$1000,7,0)),"",(VLOOKUP(B16,[4]Cirit!$E$8:$K$1000,7,0)))</f>
        <v/>
      </c>
      <c r="AF16" s="8">
        <f>K16+Q16+Y16</f>
        <v>104</v>
      </c>
    </row>
    <row r="17" spans="1:32" ht="20.25" x14ac:dyDescent="0.25">
      <c r="A17" s="3">
        <v>8</v>
      </c>
      <c r="B17" s="4" t="s">
        <v>60</v>
      </c>
      <c r="C17" s="4" t="s">
        <v>40</v>
      </c>
      <c r="D17" s="5">
        <f>IF(ISERROR(VLOOKUP(B17,'[4]60m.'!$D$8:$F$1000,3,0)),"",(VLOOKUP(B17,'[4]60m.'!$D$8:$F$1000,3,0)))</f>
        <v>991</v>
      </c>
      <c r="E17" s="6">
        <v>47</v>
      </c>
      <c r="F17" s="9" t="str">
        <f>IF(ISERROR(VLOOKUP(B17,'[4]80m.'!$D$8:$F$1000,3,0)),"",(VLOOKUP(B17,'[4]80m.'!$D$8:$H$1000,3,0)))</f>
        <v/>
      </c>
      <c r="G17" s="10" t="str">
        <f>IF(ISERROR(VLOOKUP(B17,'[4]80m.'!$D$8:$G$1000,4,0)),"",(VLOOKUP(B17,'[4]80m.'!$D$8:$G$1000,4,0)))</f>
        <v/>
      </c>
      <c r="H17" s="7" t="str">
        <f>IF(ISERROR(VLOOKUP(B17,'[4]800m.'!$D$8:$F$978,3,0)),"",(VLOOKUP(B17,'[4]800m.'!$D$8:$H$978,3,0)))</f>
        <v/>
      </c>
      <c r="I17" s="10" t="str">
        <f>IF(ISERROR(VLOOKUP(B17,'[4]800m.'!$D$8:$G$978,4,0)),"",(VLOOKUP(B17,'[4]800m.'!$D$8:$G$978,4,0)))</f>
        <v/>
      </c>
      <c r="J17" s="7" t="str">
        <f>IF(ISERROR(VLOOKUP(B17,'[4]2000m.'!$D$8:$F$988,3,0)),"",(VLOOKUP(B17,'[4]2000m.'!$D$8:$H$991,3,0)))</f>
        <v/>
      </c>
      <c r="K17" s="6" t="str">
        <f>IF(ISERROR(VLOOKUP(B17,'[4]2000m.'!$D$8:$G$988,4,0)),"",(VLOOKUP(B17,'[4]2000m.'!$D$8:$G$988,4,0)))</f>
        <v/>
      </c>
      <c r="L17" s="7" t="str">
        <f>IF(ISERROR(VLOOKUP(B17,'[4]3000m.'!$D$8:$F$1000,3,0)),"",(VLOOKUP(B17,'[4]3000m.'!$D$8:$H$1000,3,0)))</f>
        <v/>
      </c>
      <c r="M17" s="10" t="str">
        <f>IF(ISERROR(VLOOKUP(B17,'[4]3000m.'!$D$8:$G$1000,4,0)),"",(VLOOKUP(B17,'[4]3000m.'!$D$8:$G$1000,4,0)))</f>
        <v/>
      </c>
      <c r="N17" s="5" t="str">
        <f>IF(ISERROR(VLOOKUP(B17,'[4]100m.Eng'!$D$8:$F$1000,3,0)),"",(VLOOKUP(B17,'[4]100m.Eng'!$D$8:$H$1000,3,0)))</f>
        <v/>
      </c>
      <c r="O17" s="6" t="str">
        <f>IF(ISERROR(VLOOKUP(B17,'[4]100m.Eng'!$D$8:$G$1000,4,0)),"",(VLOOKUP(B17,'[4]100m.Eng'!$D$8:$G$1000,4,0)))</f>
        <v/>
      </c>
      <c r="P17" s="5">
        <f>IF(ISERROR(VLOOKUP(B17,'[4]Uzun Atlama Genel'!$E$8:$J$1011,6,0)),"",(VLOOKUP(B17,'[4]Uzun Atlama Genel'!$E$8:$J$1011,6,0)))</f>
        <v>352</v>
      </c>
      <c r="Q17" s="6">
        <v>30</v>
      </c>
      <c r="R17" s="9" t="str">
        <f>IF(ISERROR(VLOOKUP(B17,[4]Üçadım!$E$8:$J$1000,6,0)),"",(VLOOKUP(B17,[4]Üçadım!$E$8:$J$1000,6,0)))</f>
        <v/>
      </c>
      <c r="S17" s="10" t="str">
        <f>IF(ISERROR(VLOOKUP(B17,[4]Üçadım!$E$8:$K$1000,7,0)),"",(VLOOKUP(B17,[4]Üçadım!$E$8:$K$1000,7,0)))</f>
        <v/>
      </c>
      <c r="T17" s="5" t="str">
        <f>IF(ISERROR(VLOOKUP(B17,[4]Yüksek!$E$8:$BR$1000,66,0)),"",(VLOOKUP(B17,[4]Yüksek!$E$8:$BR$1000,66,0)))</f>
        <v/>
      </c>
      <c r="U17" s="6" t="str">
        <f>IF(ISERROR(VLOOKUP(B17,[4]Yüksek!$E$8:$BS$1000,67,0)),"",(VLOOKUP(B17,[4]Yüksek!$E$8:$BS$1000,67,0)))</f>
        <v/>
      </c>
      <c r="V17" s="5" t="str">
        <f>IF(ISERROR(VLOOKUP(B17,[4]Sırık!$E$8:$BX$35555,72,0)),"",(VLOOKUP(B17,[4]Sırık!$E$8:$BX$35555,72,0)))</f>
        <v/>
      </c>
      <c r="W17" s="10" t="str">
        <f>IF(ISERROR(VLOOKUP(B17,[4]Sırık!$E$8:$BY$355555,73,0)),"",(VLOOKUP(B17,[4]Sırık!$E$8:$BY$355555,73,0)))</f>
        <v/>
      </c>
      <c r="X17" s="5" t="str">
        <f>IF(ISERROR(VLOOKUP(B17,[4]Gülle!$E$8:$J$1000,6,0)),"",(VLOOKUP(B17,[4]Gülle!$E$8:$J$1000,6,0)))</f>
        <v/>
      </c>
      <c r="Y17" s="10" t="str">
        <f>IF(ISERROR(VLOOKUP(B17,[4]Gülle!$E$8:$K$1000,7,0)),"",(VLOOKUP(B17,[4]Gülle!$E$8:$K$1000,7,0)))</f>
        <v/>
      </c>
      <c r="Z17" s="11" t="str">
        <f>IF(ISERROR(VLOOKUP(B17,[4]Çekiç!$E$8:$N$1000,6,0)),"",(VLOOKUP(B17,[4]Çekiç!$E$8:$N$1000,6,0)))</f>
        <v/>
      </c>
      <c r="AA17" s="10" t="str">
        <f>IF(ISERROR(VLOOKUP(B17,[4]Çekiç!$E$8:$O$1000,7,0)),"",(VLOOKUP(B17,[4]Çekiç!$E$8:$O$1000,7,0)))</f>
        <v/>
      </c>
      <c r="AB17" s="5" t="str">
        <f>IF(ISERROR(VLOOKUP(B17,[4]Disk!$E$8:$J$1000,6,0)),"",(VLOOKUP(B17,[4]Disk!$E$8:$J$1000,6,0)))</f>
        <v/>
      </c>
      <c r="AC17" s="6" t="str">
        <f>IF(ISERROR(VLOOKUP(B17,[4]Disk!$E$8:$K$1000,7,0)),"",(VLOOKUP(B17,[4]Disk!$E$8:$K$1000,7,0)))</f>
        <v/>
      </c>
      <c r="AD17" s="9">
        <f>IF(ISERROR(VLOOKUP(B17,[4]Cirit!$E$8:$J$1000,6,0)),"",(VLOOKUP(B17,[4]Cirit!$E$8:$J$1000,6,0)))</f>
        <v>1282</v>
      </c>
      <c r="AE17" s="10">
        <v>24</v>
      </c>
      <c r="AF17" s="8">
        <f>E17+Q17+AE17</f>
        <v>101</v>
      </c>
    </row>
    <row r="18" spans="1:32" ht="20.25" x14ac:dyDescent="0.25">
      <c r="A18" s="3">
        <v>9</v>
      </c>
      <c r="B18" s="4" t="s">
        <v>61</v>
      </c>
      <c r="C18" s="4" t="s">
        <v>40</v>
      </c>
      <c r="D18" s="5" t="str">
        <f>IF(ISERROR(VLOOKUP(B18,'[4]60m.'!$D$8:$F$1000,3,0)),"",(VLOOKUP(B18,'[4]60m.'!$D$8:$F$1000,3,0)))</f>
        <v/>
      </c>
      <c r="E18" s="6" t="str">
        <f>IF(ISERROR(VLOOKUP(B18,'[4]60m.'!$D$8:$G$1000,4,0)),"",(VLOOKUP(B18,'[4]60m.'!$D$8:$G$1000,4,0)))</f>
        <v/>
      </c>
      <c r="F18" s="9">
        <f>IF(ISERROR(VLOOKUP(B18,'[4]80m.'!$D$8:$F$1000,3,0)),"",(VLOOKUP(B18,'[4]80m.'!$D$8:$H$1000,3,0)))</f>
        <v>1270</v>
      </c>
      <c r="G18" s="10">
        <v>36</v>
      </c>
      <c r="H18" s="7" t="str">
        <f>IF(ISERROR(VLOOKUP(B18,'[4]800m.'!$D$8:$F$978,3,0)),"",(VLOOKUP(B18,'[4]800m.'!$D$8:$H$978,3,0)))</f>
        <v/>
      </c>
      <c r="I18" s="10" t="str">
        <f>IF(ISERROR(VLOOKUP(B18,'[4]800m.'!$D$8:$G$978,4,0)),"",(VLOOKUP(B18,'[4]800m.'!$D$8:$G$978,4,0)))</f>
        <v/>
      </c>
      <c r="J18" s="7" t="str">
        <f>IF(ISERROR(VLOOKUP(B18,'[4]2000m.'!$D$8:$F$988,3,0)),"",(VLOOKUP(B18,'[4]2000m.'!$D$8:$H$991,3,0)))</f>
        <v/>
      </c>
      <c r="K18" s="6" t="str">
        <f>IF(ISERROR(VLOOKUP(B18,'[4]2000m.'!$D$8:$G$988,4,0)),"",(VLOOKUP(B18,'[4]2000m.'!$D$8:$G$988,4,0)))</f>
        <v/>
      </c>
      <c r="L18" s="7" t="str">
        <f>IF(ISERROR(VLOOKUP(B18,'[4]3000m.'!$D$8:$F$1000,3,0)),"",(VLOOKUP(B18,'[4]3000m.'!$D$8:$H$1000,3,0)))</f>
        <v/>
      </c>
      <c r="M18" s="10" t="str">
        <f>IF(ISERROR(VLOOKUP(B18,'[4]3000m.'!$D$8:$G$1000,4,0)),"",(VLOOKUP(B18,'[4]3000m.'!$D$8:$G$1000,4,0)))</f>
        <v/>
      </c>
      <c r="N18" s="5" t="str">
        <f>IF(ISERROR(VLOOKUP(B18,'[4]100m.Eng'!$D$8:$F$1000,3,0)),"",(VLOOKUP(B18,'[4]100m.Eng'!$D$8:$H$1000,3,0)))</f>
        <v/>
      </c>
      <c r="O18" s="6" t="str">
        <f>IF(ISERROR(VLOOKUP(B18,'[4]100m.Eng'!$D$8:$G$1000,4,0)),"",(VLOOKUP(B18,'[4]100m.Eng'!$D$8:$G$1000,4,0)))</f>
        <v/>
      </c>
      <c r="P18" s="5">
        <f>IF(ISERROR(VLOOKUP(B18,'[4]Uzun Atlama Genel'!$E$8:$J$1011,6,0)),"",(VLOOKUP(B18,'[4]Uzun Atlama Genel'!$E$8:$J$1011,6,0)))</f>
        <v>342</v>
      </c>
      <c r="Q18" s="6">
        <v>28</v>
      </c>
      <c r="R18" s="9" t="str">
        <f>IF(ISERROR(VLOOKUP(B18,[4]Üçadım!$E$8:$J$1000,6,0)),"",(VLOOKUP(B18,[4]Üçadım!$E$8:$J$1000,6,0)))</f>
        <v/>
      </c>
      <c r="S18" s="10" t="str">
        <f>IF(ISERROR(VLOOKUP(B18,[4]Üçadım!$E$8:$K$1000,7,0)),"",(VLOOKUP(B18,[4]Üçadım!$E$8:$K$1000,7,0)))</f>
        <v/>
      </c>
      <c r="T18" s="5" t="str">
        <f>IF(ISERROR(VLOOKUP(B18,[4]Yüksek!$E$8:$BR$1000,66,0)),"",(VLOOKUP(B18,[4]Yüksek!$E$8:$BR$1000,66,0)))</f>
        <v/>
      </c>
      <c r="U18" s="6" t="str">
        <f>IF(ISERROR(VLOOKUP(B18,[4]Yüksek!$E$8:$BS$1000,67,0)),"",(VLOOKUP(B18,[4]Yüksek!$E$8:$BS$1000,67,0)))</f>
        <v/>
      </c>
      <c r="V18" s="5" t="str">
        <f>IF(ISERROR(VLOOKUP(B18,[4]Sırık!$E$8:$BX$35555,72,0)),"",(VLOOKUP(B18,[4]Sırık!$E$8:$BX$35555,72,0)))</f>
        <v/>
      </c>
      <c r="W18" s="10" t="str">
        <f>IF(ISERROR(VLOOKUP(B18,[4]Sırık!$E$8:$BY$355555,73,0)),"",(VLOOKUP(B18,[4]Sırık!$E$8:$BY$355555,73,0)))</f>
        <v/>
      </c>
      <c r="X18" s="5">
        <f>IF(ISERROR(VLOOKUP(B18,[4]Gülle!$E$8:$J$1000,6,0)),"",(VLOOKUP(B18,[4]Gülle!$E$8:$J$1000,6,0)))</f>
        <v>550</v>
      </c>
      <c r="Y18" s="10">
        <v>30</v>
      </c>
      <c r="Z18" s="11" t="str">
        <f>IF(ISERROR(VLOOKUP(B18,[4]Çekiç!$E$8:$N$1000,6,0)),"",(VLOOKUP(B18,[4]Çekiç!$E$8:$N$1000,6,0)))</f>
        <v/>
      </c>
      <c r="AA18" s="10" t="str">
        <f>IF(ISERROR(VLOOKUP(B18,[4]Çekiç!$E$8:$O$1000,7,0)),"",(VLOOKUP(B18,[4]Çekiç!$E$8:$O$1000,7,0)))</f>
        <v/>
      </c>
      <c r="AB18" s="5" t="str">
        <f>IF(ISERROR(VLOOKUP(B18,[4]Disk!$E$8:$J$1000,6,0)),"",(VLOOKUP(B18,[4]Disk!$E$8:$J$1000,6,0)))</f>
        <v/>
      </c>
      <c r="AC18" s="6" t="str">
        <f>IF(ISERROR(VLOOKUP(B18,[4]Disk!$E$8:$K$1000,7,0)),"",(VLOOKUP(B18,[4]Disk!$E$8:$K$1000,7,0)))</f>
        <v/>
      </c>
      <c r="AD18" s="9" t="str">
        <f>IF(ISERROR(VLOOKUP(B18,[4]Cirit!$E$8:$J$1000,6,0)),"",(VLOOKUP(B18,[4]Cirit!$E$8:$J$1000,6,0)))</f>
        <v/>
      </c>
      <c r="AE18" s="10" t="str">
        <f>IF(ISERROR(VLOOKUP(B18,[4]Cirit!$E$8:$K$1000,7,0)),"",(VLOOKUP(B18,[4]Cirit!$E$8:$K$1000,7,0)))</f>
        <v/>
      </c>
      <c r="AF18" s="8">
        <f>G18+Q18+Y18</f>
        <v>94</v>
      </c>
    </row>
    <row r="19" spans="1:32" ht="20.25" x14ac:dyDescent="0.25">
      <c r="A19" s="3">
        <v>10</v>
      </c>
      <c r="B19" s="4" t="s">
        <v>62</v>
      </c>
      <c r="C19" s="4" t="s">
        <v>40</v>
      </c>
      <c r="D19" s="5" t="str">
        <f>IF(ISERROR(VLOOKUP(B19,'[4]60m.'!$D$8:$F$1000,3,0)),"",(VLOOKUP(B19,'[4]60m.'!$D$8:$F$1000,3,0)))</f>
        <v/>
      </c>
      <c r="E19" s="6" t="str">
        <f>IF(ISERROR(VLOOKUP(B19,'[4]60m.'!$D$8:$G$1000,4,0)),"",(VLOOKUP(B19,'[4]60m.'!$D$8:$G$1000,4,0)))</f>
        <v/>
      </c>
      <c r="F19" s="9" t="str">
        <f>IF(ISERROR(VLOOKUP(B19,'[4]80m.'!$D$8:$F$1000,3,0)),"",(VLOOKUP(B19,'[4]80m.'!$D$8:$H$1000,3,0)))</f>
        <v/>
      </c>
      <c r="G19" s="10" t="str">
        <f>IF(ISERROR(VLOOKUP(B19,'[4]80m.'!$D$8:$G$1000,4,0)),"",(VLOOKUP(B19,'[4]80m.'!$D$8:$G$1000,4,0)))</f>
        <v/>
      </c>
      <c r="H19" s="7" t="str">
        <f>IF(ISERROR(VLOOKUP(B19,'[4]800m.'!$D$8:$F$978,3,0)),"",(VLOOKUP(B19,'[4]800m.'!$D$8:$H$978,3,0)))</f>
        <v/>
      </c>
      <c r="I19" s="10" t="str">
        <f>IF(ISERROR(VLOOKUP(B19,'[4]800m.'!$D$8:$G$978,4,0)),"",(VLOOKUP(B19,'[4]800m.'!$D$8:$G$978,4,0)))</f>
        <v/>
      </c>
      <c r="J19" s="7">
        <f>IF(ISERROR(VLOOKUP(B19,'[4]2000m.'!$D$8:$F$988,3,0)),"",(VLOOKUP(B19,'[4]2000m.'!$D$8:$H$991,3,0)))</f>
        <v>65211</v>
      </c>
      <c r="K19" s="6">
        <v>45</v>
      </c>
      <c r="L19" s="7" t="str">
        <f>IF(ISERROR(VLOOKUP(B19,'[4]3000m.'!$D$8:$F$1000,3,0)),"",(VLOOKUP(B19,'[4]3000m.'!$D$8:$H$1000,3,0)))</f>
        <v/>
      </c>
      <c r="M19" s="10" t="str">
        <f>IF(ISERROR(VLOOKUP(B19,'[4]3000m.'!$D$8:$G$1000,4,0)),"",(VLOOKUP(B19,'[4]3000m.'!$D$8:$G$1000,4,0)))</f>
        <v/>
      </c>
      <c r="N19" s="5" t="str">
        <f>IF(ISERROR(VLOOKUP(B19,'[4]100m.Eng'!$D$8:$F$1000,3,0)),"",(VLOOKUP(B19,'[4]100m.Eng'!$D$8:$H$1000,3,0)))</f>
        <v/>
      </c>
      <c r="O19" s="6" t="str">
        <f>IF(ISERROR(VLOOKUP(B19,'[4]100m.Eng'!$D$8:$G$1000,4,0)),"",(VLOOKUP(B19,'[4]100m.Eng'!$D$8:$G$1000,4,0)))</f>
        <v/>
      </c>
      <c r="P19" s="5">
        <f>IF(ISERROR(VLOOKUP(B19,'[4]Uzun Atlama Genel'!$E$8:$J$1011,6,0)),"",(VLOOKUP(B19,'[4]Uzun Atlama Genel'!$E$8:$J$1011,6,0)))</f>
        <v>331</v>
      </c>
      <c r="Q19" s="6">
        <v>26</v>
      </c>
      <c r="R19" s="9" t="str">
        <f>IF(ISERROR(VLOOKUP(B19,[4]Üçadım!$E$8:$J$1000,6,0)),"",(VLOOKUP(B19,[4]Üçadım!$E$8:$J$1000,6,0)))</f>
        <v/>
      </c>
      <c r="S19" s="10" t="str">
        <f>IF(ISERROR(VLOOKUP(B19,[4]Üçadım!$E$8:$K$1000,7,0)),"",(VLOOKUP(B19,[4]Üçadım!$E$8:$K$1000,7,0)))</f>
        <v/>
      </c>
      <c r="T19" s="5" t="str">
        <f>IF(ISERROR(VLOOKUP(B19,[4]Yüksek!$E$8:$BR$1000,66,0)),"",(VLOOKUP(B19,[4]Yüksek!$E$8:$BR$1000,66,0)))</f>
        <v/>
      </c>
      <c r="U19" s="6" t="str">
        <f>IF(ISERROR(VLOOKUP(B19,[4]Yüksek!$E$8:$BS$1000,67,0)),"",(VLOOKUP(B19,[4]Yüksek!$E$8:$BS$1000,67,0)))</f>
        <v/>
      </c>
      <c r="V19" s="5" t="str">
        <f>IF(ISERROR(VLOOKUP(B19,[4]Sırık!$E$8:$BX$35555,72,0)),"",(VLOOKUP(B19,[4]Sırık!$E$8:$BX$35555,72,0)))</f>
        <v/>
      </c>
      <c r="W19" s="10" t="str">
        <f>IF(ISERROR(VLOOKUP(B19,[4]Sırık!$E$8:$BY$355555,73,0)),"",(VLOOKUP(B19,[4]Sırık!$E$8:$BY$355555,73,0)))</f>
        <v/>
      </c>
      <c r="X19" s="5">
        <f>IF(ISERROR(VLOOKUP(B19,[4]Gülle!$E$8:$J$1000,6,0)),"",(VLOOKUP(B19,[4]Gülle!$E$8:$J$1000,6,0)))</f>
        <v>418</v>
      </c>
      <c r="Y19" s="10">
        <v>21</v>
      </c>
      <c r="Z19" s="11" t="str">
        <f>IF(ISERROR(VLOOKUP(B19,[4]Çekiç!$E$8:$N$1000,6,0)),"",(VLOOKUP(B19,[4]Çekiç!$E$8:$N$1000,6,0)))</f>
        <v/>
      </c>
      <c r="AA19" s="10" t="str">
        <f>IF(ISERROR(VLOOKUP(B19,[4]Çekiç!$E$8:$O$1000,7,0)),"",(VLOOKUP(B19,[4]Çekiç!$E$8:$O$1000,7,0)))</f>
        <v/>
      </c>
      <c r="AB19" s="5" t="str">
        <f>IF(ISERROR(VLOOKUP(B19,[4]Disk!$E$8:$J$1000,6,0)),"",(VLOOKUP(B19,[4]Disk!$E$8:$J$1000,6,0)))</f>
        <v/>
      </c>
      <c r="AC19" s="6" t="str">
        <f>IF(ISERROR(VLOOKUP(B19,[4]Disk!$E$8:$K$1000,7,0)),"",(VLOOKUP(B19,[4]Disk!$E$8:$K$1000,7,0)))</f>
        <v/>
      </c>
      <c r="AD19" s="9" t="str">
        <f>IF(ISERROR(VLOOKUP(B19,[4]Cirit!$E$8:$J$1000,6,0)),"",(VLOOKUP(B19,[4]Cirit!$E$8:$J$1000,6,0)))</f>
        <v/>
      </c>
      <c r="AE19" s="10" t="str">
        <f>IF(ISERROR(VLOOKUP(B19,[4]Cirit!$E$8:$K$1000,7,0)),"",(VLOOKUP(B19,[4]Cirit!$E$8:$K$1000,7,0)))</f>
        <v/>
      </c>
      <c r="AF19" s="8">
        <f>K19+Q19+Y19</f>
        <v>92</v>
      </c>
    </row>
    <row r="20" spans="1:32" ht="20.25" x14ac:dyDescent="0.25">
      <c r="A20" s="3">
        <v>11</v>
      </c>
      <c r="B20" s="4" t="s">
        <v>63</v>
      </c>
      <c r="C20" s="4" t="s">
        <v>40</v>
      </c>
      <c r="D20" s="5">
        <f>IF(ISERROR(VLOOKUP(B20,'[4]60m.'!$D$8:$F$1000,3,0)),"",(VLOOKUP(B20,'[4]60m.'!$D$8:$F$1000,3,0)))</f>
        <v>1021</v>
      </c>
      <c r="E20" s="6">
        <v>41</v>
      </c>
      <c r="F20" s="9" t="str">
        <f>IF(ISERROR(VLOOKUP(B20,'[4]80m.'!$D$8:$F$1000,3,0)),"",(VLOOKUP(B20,'[4]80m.'!$D$8:$H$1000,3,0)))</f>
        <v/>
      </c>
      <c r="G20" s="10" t="str">
        <f>IF(ISERROR(VLOOKUP(B20,'[4]80m.'!$D$8:$G$1000,4,0)),"",(VLOOKUP(B20,'[4]80m.'!$D$8:$G$1000,4,0)))</f>
        <v/>
      </c>
      <c r="H20" s="7" t="str">
        <f>IF(ISERROR(VLOOKUP(B20,'[4]800m.'!$D$8:$F$978,3,0)),"",(VLOOKUP(B20,'[4]800m.'!$D$8:$H$978,3,0)))</f>
        <v/>
      </c>
      <c r="I20" s="10" t="str">
        <f>IF(ISERROR(VLOOKUP(B20,'[4]800m.'!$D$8:$G$978,4,0)),"",(VLOOKUP(B20,'[4]800m.'!$D$8:$G$978,4,0)))</f>
        <v/>
      </c>
      <c r="J20" s="7" t="str">
        <f>IF(ISERROR(VLOOKUP(B20,'[4]2000m.'!$D$8:$F$988,3,0)),"",(VLOOKUP(B20,'[4]2000m.'!$D$8:$H$991,3,0)))</f>
        <v/>
      </c>
      <c r="K20" s="6" t="str">
        <f>IF(ISERROR(VLOOKUP(B20,'[4]2000m.'!$D$8:$G$988,4,0)),"",(VLOOKUP(B20,'[4]2000m.'!$D$8:$G$988,4,0)))</f>
        <v/>
      </c>
      <c r="L20" s="7" t="str">
        <f>IF(ISERROR(VLOOKUP(B20,'[4]3000m.'!$D$8:$F$1000,3,0)),"",(VLOOKUP(B20,'[4]3000m.'!$D$8:$H$1000,3,0)))</f>
        <v/>
      </c>
      <c r="M20" s="10" t="str">
        <f>IF(ISERROR(VLOOKUP(B20,'[4]3000m.'!$D$8:$G$1000,4,0)),"",(VLOOKUP(B20,'[4]3000m.'!$D$8:$G$1000,4,0)))</f>
        <v/>
      </c>
      <c r="N20" s="5" t="str">
        <f>IF(ISERROR(VLOOKUP(B20,'[4]100m.Eng'!$D$8:$F$1000,3,0)),"",(VLOOKUP(B20,'[4]100m.Eng'!$D$8:$H$1000,3,0)))</f>
        <v/>
      </c>
      <c r="O20" s="6" t="str">
        <f>IF(ISERROR(VLOOKUP(B20,'[4]100m.Eng'!$D$8:$G$1000,4,0)),"",(VLOOKUP(B20,'[4]100m.Eng'!$D$8:$G$1000,4,0)))</f>
        <v/>
      </c>
      <c r="P20" s="5">
        <f>IF(ISERROR(VLOOKUP(B20,'[4]Uzun Atlama Genel'!$E$8:$J$1011,6,0)),"",(VLOOKUP(B20,'[4]Uzun Atlama Genel'!$E$8:$J$1011,6,0)))</f>
        <v>320</v>
      </c>
      <c r="Q20" s="6">
        <v>25</v>
      </c>
      <c r="R20" s="9" t="str">
        <f>IF(ISERROR(VLOOKUP(B20,[4]Üçadım!$E$8:$J$1000,6,0)),"",(VLOOKUP(B20,[4]Üçadım!$E$8:$J$1000,6,0)))</f>
        <v/>
      </c>
      <c r="S20" s="10" t="str">
        <f>IF(ISERROR(VLOOKUP(B20,[4]Üçadım!$E$8:$K$1000,7,0)),"",(VLOOKUP(B20,[4]Üçadım!$E$8:$K$1000,7,0)))</f>
        <v/>
      </c>
      <c r="T20" s="5" t="str">
        <f>IF(ISERROR(VLOOKUP(B20,[4]Yüksek!$E$8:$BR$1000,66,0)),"",(VLOOKUP(B20,[4]Yüksek!$E$8:$BR$1000,66,0)))</f>
        <v/>
      </c>
      <c r="U20" s="6" t="str">
        <f>IF(ISERROR(VLOOKUP(B20,[4]Yüksek!$E$8:$BS$1000,67,0)),"",(VLOOKUP(B20,[4]Yüksek!$E$8:$BS$1000,67,0)))</f>
        <v/>
      </c>
      <c r="V20" s="5" t="str">
        <f>IF(ISERROR(VLOOKUP(B20,[4]Sırık!$E$8:$BX$35555,72,0)),"",(VLOOKUP(B20,[4]Sırık!$E$8:$BX$35555,72,0)))</f>
        <v/>
      </c>
      <c r="W20" s="10" t="str">
        <f>IF(ISERROR(VLOOKUP(B20,[4]Sırık!$E$8:$BY$355555,73,0)),"",(VLOOKUP(B20,[4]Sırık!$E$8:$BY$355555,73,0)))</f>
        <v/>
      </c>
      <c r="X20" s="5">
        <f>IF(ISERROR(VLOOKUP(B20,[4]Gülle!$E$8:$J$1000,6,0)),"",(VLOOKUP(B20,[4]Gülle!$E$8:$J$1000,6,0)))</f>
        <v>487</v>
      </c>
      <c r="Y20" s="10">
        <v>26</v>
      </c>
      <c r="Z20" s="11" t="str">
        <f>IF(ISERROR(VLOOKUP(B20,[4]Çekiç!$E$8:$N$1000,6,0)),"",(VLOOKUP(B20,[4]Çekiç!$E$8:$N$1000,6,0)))</f>
        <v/>
      </c>
      <c r="AA20" s="10" t="str">
        <f>IF(ISERROR(VLOOKUP(B20,[4]Çekiç!$E$8:$O$1000,7,0)),"",(VLOOKUP(B20,[4]Çekiç!$E$8:$O$1000,7,0)))</f>
        <v/>
      </c>
      <c r="AB20" s="5" t="str">
        <f>IF(ISERROR(VLOOKUP(B20,[4]Disk!$E$8:$J$1000,6,0)),"",(VLOOKUP(B20,[4]Disk!$E$8:$J$1000,6,0)))</f>
        <v/>
      </c>
      <c r="AC20" s="6" t="str">
        <f>IF(ISERROR(VLOOKUP(B20,[4]Disk!$E$8:$K$1000,7,0)),"",(VLOOKUP(B20,[4]Disk!$E$8:$K$1000,7,0)))</f>
        <v/>
      </c>
      <c r="AD20" s="9" t="str">
        <f>IF(ISERROR(VLOOKUP(B20,[4]Cirit!$E$8:$J$1000,6,0)),"",(VLOOKUP(B20,[4]Cirit!$E$8:$J$1000,6,0)))</f>
        <v/>
      </c>
      <c r="AE20" s="10" t="str">
        <f>IF(ISERROR(VLOOKUP(B20,[4]Cirit!$E$8:$K$1000,7,0)),"",(VLOOKUP(B20,[4]Cirit!$E$8:$K$1000,7,0)))</f>
        <v/>
      </c>
      <c r="AF20" s="8">
        <f>E20+Q20+Y20</f>
        <v>92</v>
      </c>
    </row>
    <row r="21" spans="1:32" ht="20.25" x14ac:dyDescent="0.25">
      <c r="A21" s="3">
        <v>12</v>
      </c>
      <c r="B21" s="4" t="s">
        <v>64</v>
      </c>
      <c r="C21" s="4" t="s">
        <v>40</v>
      </c>
      <c r="D21" s="5">
        <f>IF(ISERROR(VLOOKUP(B21,'[4]60m.'!$D$8:$F$1000,3,0)),"",(VLOOKUP(B21,'[4]60m.'!$D$8:$F$1000,3,0)))</f>
        <v>1062</v>
      </c>
      <c r="E21" s="6">
        <v>33</v>
      </c>
      <c r="F21" s="9" t="str">
        <f>IF(ISERROR(VLOOKUP(B21,'[4]80m.'!$D$8:$F$1000,3,0)),"",(VLOOKUP(B21,'[4]80m.'!$D$8:$H$1000,3,0)))</f>
        <v/>
      </c>
      <c r="G21" s="10" t="str">
        <f>IF(ISERROR(VLOOKUP(B21,'[4]80m.'!$D$8:$G$1000,4,0)),"",(VLOOKUP(B21,'[4]80m.'!$D$8:$G$1000,4,0)))</f>
        <v/>
      </c>
      <c r="H21" s="7" t="str">
        <f>IF(ISERROR(VLOOKUP(B21,'[4]800m.'!$D$8:$F$978,3,0)),"",(VLOOKUP(B21,'[4]800m.'!$D$8:$H$978,3,0)))</f>
        <v/>
      </c>
      <c r="I21" s="10" t="str">
        <f>IF(ISERROR(VLOOKUP(B21,'[4]800m.'!$D$8:$G$978,4,0)),"",(VLOOKUP(B21,'[4]800m.'!$D$8:$G$978,4,0)))</f>
        <v/>
      </c>
      <c r="J21" s="7" t="str">
        <f>IF(ISERROR(VLOOKUP(B21,'[4]2000m.'!$D$8:$F$988,3,0)),"",(VLOOKUP(B21,'[4]2000m.'!$D$8:$H$991,3,0)))</f>
        <v/>
      </c>
      <c r="K21" s="6" t="str">
        <f>IF(ISERROR(VLOOKUP(B21,'[4]2000m.'!$D$8:$G$988,4,0)),"",(VLOOKUP(B21,'[4]2000m.'!$D$8:$G$988,4,0)))</f>
        <v/>
      </c>
      <c r="L21" s="7" t="str">
        <f>IF(ISERROR(VLOOKUP(B21,'[4]3000m.'!$D$8:$F$1000,3,0)),"",(VLOOKUP(B21,'[4]3000m.'!$D$8:$H$1000,3,0)))</f>
        <v/>
      </c>
      <c r="M21" s="10" t="str">
        <f>IF(ISERROR(VLOOKUP(B21,'[4]3000m.'!$D$8:$G$1000,4,0)),"",(VLOOKUP(B21,'[4]3000m.'!$D$8:$G$1000,4,0)))</f>
        <v/>
      </c>
      <c r="N21" s="5" t="str">
        <f>IF(ISERROR(VLOOKUP(B21,'[4]100m.Eng'!$D$8:$F$1000,3,0)),"",(VLOOKUP(B21,'[4]100m.Eng'!$D$8:$H$1000,3,0)))</f>
        <v/>
      </c>
      <c r="O21" s="6" t="str">
        <f>IF(ISERROR(VLOOKUP(B21,'[4]100m.Eng'!$D$8:$G$1000,4,0)),"",(VLOOKUP(B21,'[4]100m.Eng'!$D$8:$G$1000,4,0)))</f>
        <v/>
      </c>
      <c r="P21" s="5">
        <f>IF(ISERROR(VLOOKUP(B21,'[4]Uzun Atlama Genel'!$E$8:$J$1011,6,0)),"",(VLOOKUP(B21,'[4]Uzun Atlama Genel'!$E$8:$J$1011,6,0)))</f>
        <v>294</v>
      </c>
      <c r="Q21" s="6">
        <v>20</v>
      </c>
      <c r="R21" s="9" t="str">
        <f>IF(ISERROR(VLOOKUP(B21,[4]Üçadım!$E$8:$J$1000,6,0)),"",(VLOOKUP(B21,[4]Üçadım!$E$8:$J$1000,6,0)))</f>
        <v/>
      </c>
      <c r="S21" s="10" t="str">
        <f>IF(ISERROR(VLOOKUP(B21,[4]Üçadım!$E$8:$K$1000,7,0)),"",(VLOOKUP(B21,[4]Üçadım!$E$8:$K$1000,7,0)))</f>
        <v/>
      </c>
      <c r="T21" s="5" t="str">
        <f>IF(ISERROR(VLOOKUP(B21,[4]Yüksek!$E$8:$BR$1000,66,0)),"",(VLOOKUP(B21,[4]Yüksek!$E$8:$BR$1000,66,0)))</f>
        <v/>
      </c>
      <c r="U21" s="6" t="str">
        <f>IF(ISERROR(VLOOKUP(B21,[4]Yüksek!$E$8:$BS$1000,67,0)),"",(VLOOKUP(B21,[4]Yüksek!$E$8:$BS$1000,67,0)))</f>
        <v/>
      </c>
      <c r="V21" s="5" t="str">
        <f>IF(ISERROR(VLOOKUP(B21,[4]Sırık!$E$8:$BX$35555,72,0)),"",(VLOOKUP(B21,[4]Sırık!$E$8:$BX$35555,72,0)))</f>
        <v/>
      </c>
      <c r="W21" s="10" t="str">
        <f>IF(ISERROR(VLOOKUP(B21,[4]Sırık!$E$8:$BY$355555,73,0)),"",(VLOOKUP(B21,[4]Sırık!$E$8:$BY$355555,73,0)))</f>
        <v/>
      </c>
      <c r="X21" s="5">
        <f>IF(ISERROR(VLOOKUP(B21,[4]Gülle!$E$8:$J$1000,6,0)),"",(VLOOKUP(B21,[4]Gülle!$E$8:$J$1000,6,0)))</f>
        <v>442</v>
      </c>
      <c r="Y21" s="10">
        <v>23</v>
      </c>
      <c r="Z21" s="11" t="str">
        <f>IF(ISERROR(VLOOKUP(B21,[4]Çekiç!$E$8:$N$1000,6,0)),"",(VLOOKUP(B21,[4]Çekiç!$E$8:$N$1000,6,0)))</f>
        <v/>
      </c>
      <c r="AA21" s="10" t="str">
        <f>IF(ISERROR(VLOOKUP(B21,[4]Çekiç!$E$8:$O$1000,7,0)),"",(VLOOKUP(B21,[4]Çekiç!$E$8:$O$1000,7,0)))</f>
        <v/>
      </c>
      <c r="AB21" s="5" t="str">
        <f>IF(ISERROR(VLOOKUP(B21,[4]Disk!$E$8:$J$1000,6,0)),"",(VLOOKUP(B21,[4]Disk!$E$8:$J$1000,6,0)))</f>
        <v/>
      </c>
      <c r="AC21" s="6" t="str">
        <f>IF(ISERROR(VLOOKUP(B21,[4]Disk!$E$8:$K$1000,7,0)),"",(VLOOKUP(B21,[4]Disk!$E$8:$K$1000,7,0)))</f>
        <v/>
      </c>
      <c r="AD21" s="9" t="str">
        <f>IF(ISERROR(VLOOKUP(B21,[4]Cirit!$E$8:$J$1000,6,0)),"",(VLOOKUP(B21,[4]Cirit!$E$8:$J$1000,6,0)))</f>
        <v/>
      </c>
      <c r="AE21" s="10" t="str">
        <f>IF(ISERROR(VLOOKUP(B21,[4]Cirit!$E$8:$K$1000,7,0)),"",(VLOOKUP(B21,[4]Cirit!$E$8:$K$1000,7,0)))</f>
        <v/>
      </c>
      <c r="AF21" s="8">
        <f>E21+Q21+Y21</f>
        <v>76</v>
      </c>
    </row>
  </sheetData>
  <mergeCells count="38">
    <mergeCell ref="B2:B3"/>
    <mergeCell ref="N8:O8"/>
    <mergeCell ref="N2:O2"/>
    <mergeCell ref="L8:M8"/>
    <mergeCell ref="D2:E2"/>
    <mergeCell ref="H8:I8"/>
    <mergeCell ref="J8:K8"/>
    <mergeCell ref="A1:Z1"/>
    <mergeCell ref="A7:Z7"/>
    <mergeCell ref="A8:A9"/>
    <mergeCell ref="B8:B9"/>
    <mergeCell ref="C8:C9"/>
    <mergeCell ref="D8:E8"/>
    <mergeCell ref="F8:G8"/>
    <mergeCell ref="H2:I2"/>
    <mergeCell ref="J2:K2"/>
    <mergeCell ref="L2:M2"/>
    <mergeCell ref="F2:G2"/>
    <mergeCell ref="A2:A3"/>
    <mergeCell ref="C2:C3"/>
    <mergeCell ref="P2:Q2"/>
    <mergeCell ref="R2:S2"/>
    <mergeCell ref="T2:U2"/>
    <mergeCell ref="AF2:AF3"/>
    <mergeCell ref="P8:Q8"/>
    <mergeCell ref="R8:S8"/>
    <mergeCell ref="T8:U8"/>
    <mergeCell ref="V8:W8"/>
    <mergeCell ref="X8:Y8"/>
    <mergeCell ref="Z8:AA8"/>
    <mergeCell ref="AB8:AC8"/>
    <mergeCell ref="AD8:AE8"/>
    <mergeCell ref="AF8:AF9"/>
    <mergeCell ref="V2:W2"/>
    <mergeCell ref="X2:Y2"/>
    <mergeCell ref="Z2:AA2"/>
    <mergeCell ref="AB2:AC2"/>
    <mergeCell ref="AD2:AE2"/>
  </mergeCells>
  <conditionalFormatting sqref="AF2:AF6">
    <cfRule type="duplicateValues" dxfId="47" priority="4"/>
  </conditionalFormatting>
  <conditionalFormatting sqref="B2:B6">
    <cfRule type="duplicateValues" dxfId="46" priority="3"/>
  </conditionalFormatting>
  <conditionalFormatting sqref="AF8:AF21">
    <cfRule type="duplicateValues" dxfId="45" priority="1"/>
  </conditionalFormatting>
  <conditionalFormatting sqref="B8:B21">
    <cfRule type="duplicateValues" dxfId="44" priority="2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4"/>
  <sheetViews>
    <sheetView topLeftCell="A16" zoomScale="85" zoomScaleNormal="85" workbookViewId="0">
      <selection activeCell="A4" sqref="A1:XFD1048576"/>
    </sheetView>
  </sheetViews>
  <sheetFormatPr defaultRowHeight="15" x14ac:dyDescent="0.25"/>
  <cols>
    <col min="1" max="1" width="6.28515625" bestFit="1" customWidth="1"/>
    <col min="2" max="2" width="35.5703125" bestFit="1" customWidth="1"/>
    <col min="3" max="3" width="6.7109375" bestFit="1" customWidth="1"/>
    <col min="4" max="4" width="8.85546875" bestFit="1" customWidth="1"/>
    <col min="5" max="5" width="5.85546875" bestFit="1" customWidth="1"/>
    <col min="6" max="6" width="8.85546875" bestFit="1" customWidth="1"/>
    <col min="7" max="7" width="5.85546875" bestFit="1" customWidth="1"/>
    <col min="8" max="8" width="11.42578125" bestFit="1" customWidth="1"/>
    <col min="9" max="9" width="5.85546875" bestFit="1" customWidth="1"/>
    <col min="10" max="10" width="11.42578125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.85546875" bestFit="1" customWidth="1"/>
    <col min="29" max="29" width="5.85546875" bestFit="1" customWidth="1"/>
    <col min="30" max="30" width="8.85546875" bestFit="1" customWidth="1"/>
    <col min="31" max="31" width="5.85546875" bestFit="1" customWidth="1"/>
    <col min="32" max="32" width="12.28515625" bestFit="1" customWidth="1"/>
  </cols>
  <sheetData>
    <row r="1" spans="1:32" ht="30" x14ac:dyDescent="0.2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32" ht="18" x14ac:dyDescent="0.25">
      <c r="A2" s="34" t="s">
        <v>0</v>
      </c>
      <c r="B2" s="35" t="s">
        <v>1</v>
      </c>
      <c r="C2" s="36" t="s">
        <v>2</v>
      </c>
      <c r="D2" s="38" t="s">
        <v>3</v>
      </c>
      <c r="E2" s="38"/>
      <c r="F2" s="32" t="s">
        <v>4</v>
      </c>
      <c r="G2" s="33"/>
      <c r="H2" s="32" t="s">
        <v>15</v>
      </c>
      <c r="I2" s="33"/>
      <c r="J2" s="32" t="s">
        <v>16</v>
      </c>
      <c r="K2" s="33"/>
      <c r="L2" s="32" t="s">
        <v>27</v>
      </c>
      <c r="M2" s="33"/>
      <c r="N2" s="38" t="s">
        <v>28</v>
      </c>
      <c r="O2" s="38"/>
      <c r="P2" s="32" t="s">
        <v>6</v>
      </c>
      <c r="Q2" s="33"/>
      <c r="R2" s="32" t="s">
        <v>29</v>
      </c>
      <c r="S2" s="33"/>
      <c r="T2" s="38" t="s">
        <v>7</v>
      </c>
      <c r="U2" s="38"/>
      <c r="V2" s="32" t="s">
        <v>30</v>
      </c>
      <c r="W2" s="33"/>
      <c r="X2" s="32" t="s">
        <v>34</v>
      </c>
      <c r="Y2" s="33"/>
      <c r="Z2" s="32" t="s">
        <v>20</v>
      </c>
      <c r="AA2" s="33"/>
      <c r="AB2" s="38" t="s">
        <v>18</v>
      </c>
      <c r="AC2" s="38"/>
      <c r="AD2" s="32" t="s">
        <v>19</v>
      </c>
      <c r="AE2" s="33"/>
      <c r="AF2" s="39" t="s">
        <v>8</v>
      </c>
    </row>
    <row r="3" spans="1:32" ht="15.75" customHeight="1" x14ac:dyDescent="0.25">
      <c r="A3" s="34"/>
      <c r="B3" s="35"/>
      <c r="C3" s="37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39"/>
    </row>
    <row r="4" spans="1:32" ht="20.25" x14ac:dyDescent="0.25">
      <c r="A4" s="3">
        <v>1</v>
      </c>
      <c r="B4" s="4" t="s">
        <v>65</v>
      </c>
      <c r="C4" s="4" t="s">
        <v>40</v>
      </c>
      <c r="D4" s="5" t="str">
        <f>IF(ISERROR(VLOOKUP(B4,'[5]60m.'!$D$8:$F$1000,3,0)),"",(VLOOKUP(B4,'[5]60m.'!$D$8:$F$1000,3,0)))</f>
        <v/>
      </c>
      <c r="E4" s="6" t="str">
        <f>IF(ISERROR(VLOOKUP(B4,'[5]60m.'!$D$8:$G$1000,4,0)),"",(VLOOKUP(B4,'[5]60m.'!$D$8:$G$1000,4,0)))</f>
        <v/>
      </c>
      <c r="F4" s="9">
        <f>IF(ISERROR(VLOOKUP(B4,'[5]80m.'!$D$8:$F$1000,3,0)),"",(VLOOKUP(B4,'[5]80m.'!$D$8:$H$1000,3,0)))</f>
        <v>1113</v>
      </c>
      <c r="G4" s="10">
        <v>85</v>
      </c>
      <c r="H4" s="7" t="str">
        <f>IF(ISERROR(VLOOKUP(B4,'[5]800m.'!$D$8:$F$978,3,0)),"",(VLOOKUP(B4,'[5]800m.'!$D$8:$H$978,3,0)))</f>
        <v/>
      </c>
      <c r="I4" s="10" t="str">
        <f>IF(ISERROR(VLOOKUP(B4,'[5]800m.'!$D$8:$G$978,4,0)),"",(VLOOKUP(B4,'[5]800m.'!$D$8:$G$978,4,0)))</f>
        <v/>
      </c>
      <c r="J4" s="7" t="str">
        <f>IF(ISERROR(VLOOKUP(B4,'[5]1500m.'!$D$8:$F$988,3,0)),"",(VLOOKUP(B4,'[5]1500m.'!$D$8:$H$991,3,0)))</f>
        <v/>
      </c>
      <c r="K4" s="6" t="str">
        <f>IF(ISERROR(VLOOKUP(B4,'[5]1500m.'!$D$8:$G$988,4,0)),"",(VLOOKUP(B4,'[5]1500m.'!$D$8:$G$988,4,0)))</f>
        <v/>
      </c>
      <c r="L4" s="7" t="str">
        <f>IF(ISERROR(VLOOKUP(B4,'[5]3000m.'!$D$8:$F$1000,3,0)),"",(VLOOKUP(B4,'[5]3000m.'!$D$8:$H$1000,3,0)))</f>
        <v/>
      </c>
      <c r="M4" s="10" t="str">
        <f>IF(ISERROR(VLOOKUP(B4,'[5]3000m.'!$D$8:$G$1000,4,0)),"",(VLOOKUP(B4,'[5]3000m.'!$D$8:$G$1000,4,0)))</f>
        <v/>
      </c>
      <c r="N4" s="5" t="str">
        <f>IF(ISERROR(VLOOKUP(B4,'[5]80m.Eng'!$D$8:$F$1000,3,0)),"",(VLOOKUP(B4,'[5]80m.Eng'!$D$8:$H$1000,3,0)))</f>
        <v/>
      </c>
      <c r="O4" s="6" t="str">
        <f>IF(ISERROR(VLOOKUP(B4,'[5]80m.Eng'!$D$8:$G$1000,4,0)),"",(VLOOKUP(B4,'[5]80m.Eng'!$D$8:$G$1000,4,0)))</f>
        <v/>
      </c>
      <c r="P4" s="5">
        <f>IF(ISERROR(VLOOKUP(B4,'[5]Uzun Atlama Genel'!$E$8:$J$1011,6,0)),"",(VLOOKUP(B4,'[5]Uzun Atlama Genel'!$E$8:$J$1011,6,0)))</f>
        <v>402</v>
      </c>
      <c r="Q4" s="6">
        <v>55</v>
      </c>
      <c r="R4" s="9" t="str">
        <f>IF(ISERROR(VLOOKUP(B4,[5]Üçadım!$E$8:$J$1000,6,0)),"",(VLOOKUP(B4,[5]Üçadım!$E$8:$J$1000,6,0)))</f>
        <v/>
      </c>
      <c r="S4" s="10" t="str">
        <f>IF(ISERROR(VLOOKUP(B4,[5]Üçadım!$E$8:$K$1000,7,0)),"",(VLOOKUP(B4,[5]Üçadım!$E$8:$K$1000,7,0)))</f>
        <v/>
      </c>
      <c r="T4" s="5" t="str">
        <f>IF(ISERROR(VLOOKUP(B4,[5]Yüksek!$E$8:$BR$1000,66,0)),"",(VLOOKUP(B4,[5]Yüksek!$E$8:$BR$1000,66,0)))</f>
        <v/>
      </c>
      <c r="U4" s="6" t="str">
        <f>IF(ISERROR(VLOOKUP(B4,[5]Yüksek!$E$8:$BS$1000,67,0)),"",(VLOOKUP(B4,[5]Yüksek!$E$8:$BS$1000,67,0)))</f>
        <v/>
      </c>
      <c r="V4" s="5" t="str">
        <f>IF(ISERROR(VLOOKUP(B4,[5]Sırık!$E$8:$BX$35555,72,0)),"",(VLOOKUP(B4,[5]Sırık!$E$8:$BX$35555,72,0)))</f>
        <v/>
      </c>
      <c r="W4" s="10" t="str">
        <f>IF(ISERROR(VLOOKUP(B4,[5]Sırık!$E$8:$BY$355555,73,0)),"",(VLOOKUP(B4,[5]Sırık!$E$8:$BY$355555,73,0)))</f>
        <v/>
      </c>
      <c r="X4" s="5">
        <f>IF(ISERROR(VLOOKUP(B4,[5]Gülle!$E$8:$J$1000,6,0)),"",(VLOOKUP(B4,[5]Gülle!$E$8:$J$1000,6,0)))</f>
        <v>451</v>
      </c>
      <c r="Y4" s="10">
        <v>36</v>
      </c>
      <c r="Z4" s="11" t="str">
        <f>IF(ISERROR(VLOOKUP(B4,[5]Çekiç!$E$8:$N$1000,6,0)),"",(VLOOKUP(B4,[5]Çekiç!$E$8:$N$1000,6,0)))</f>
        <v/>
      </c>
      <c r="AA4" s="10" t="str">
        <f>IF(ISERROR(VLOOKUP(B4,[5]Çekiç!$E$8:$O$1000,7,0)),"",(VLOOKUP(B4,[5]Çekiç!$E$8:$O$1000,7,0)))</f>
        <v/>
      </c>
      <c r="AB4" s="5" t="str">
        <f>IF(ISERROR(VLOOKUP(B4,[5]Disk!$E$8:$J$1000,6,0)),"",(VLOOKUP(B4,[5]Disk!$E$8:$J$1000,6,0)))</f>
        <v/>
      </c>
      <c r="AC4" s="6" t="str">
        <f>IF(ISERROR(VLOOKUP(B4,[5]Disk!$E$8:$K$1000,7,0)),"",(VLOOKUP(B4,[5]Disk!$E$8:$K$1000,7,0)))</f>
        <v/>
      </c>
      <c r="AD4" s="9" t="str">
        <f>IF(ISERROR(VLOOKUP(B4,[5]Cirit!$E$8:$J$1000,6,0)),"",(VLOOKUP(B4,[5]Cirit!$E$8:$J$1000,6,0)))</f>
        <v/>
      </c>
      <c r="AE4" s="10" t="str">
        <f>IF(ISERROR(VLOOKUP(B4,[5]Cirit!$E$8:$K$1000,7,0)),"",(VLOOKUP(B4,[5]Cirit!$E$8:$K$1000,7,0)))</f>
        <v/>
      </c>
      <c r="AF4" s="8">
        <f>G4+Q4+Y4</f>
        <v>176</v>
      </c>
    </row>
    <row r="5" spans="1:32" ht="20.25" x14ac:dyDescent="0.25">
      <c r="A5" s="3">
        <v>2</v>
      </c>
      <c r="B5" s="4" t="s">
        <v>66</v>
      </c>
      <c r="C5" s="4" t="s">
        <v>40</v>
      </c>
      <c r="D5" s="5">
        <f>IF(ISERROR(VLOOKUP(B5,'[5]60m.'!$D$8:$F$1000,3,0)),"",(VLOOKUP(B5,'[5]60m.'!$D$8:$F$1000,3,0)))</f>
        <v>940</v>
      </c>
      <c r="E5" s="6">
        <v>72</v>
      </c>
      <c r="F5" s="9" t="str">
        <f>IF(ISERROR(VLOOKUP(B5,'[5]80m.'!$D$8:$F$1000,3,0)),"",(VLOOKUP(B5,'[5]80m.'!$D$8:$H$1000,3,0)))</f>
        <v/>
      </c>
      <c r="G5" s="10" t="str">
        <f>IF(ISERROR(VLOOKUP(B5,'[5]80m.'!$D$8:$G$1000,4,0)),"",(VLOOKUP(B5,'[5]80m.'!$D$8:$G$1000,4,0)))</f>
        <v/>
      </c>
      <c r="H5" s="7" t="str">
        <f>IF(ISERROR(VLOOKUP(B5,'[5]800m.'!$D$8:$F$978,3,0)),"",(VLOOKUP(B5,'[5]800m.'!$D$8:$H$978,3,0)))</f>
        <v/>
      </c>
      <c r="I5" s="10" t="str">
        <f>IF(ISERROR(VLOOKUP(B5,'[5]800m.'!$D$8:$G$978,4,0)),"",(VLOOKUP(B5,'[5]800m.'!$D$8:$G$978,4,0)))</f>
        <v/>
      </c>
      <c r="J5" s="7" t="str">
        <f>IF(ISERROR(VLOOKUP(B5,'[5]1500m.'!$D$8:$F$988,3,0)),"",(VLOOKUP(B5,'[5]1500m.'!$D$8:$H$991,3,0)))</f>
        <v/>
      </c>
      <c r="K5" s="6" t="str">
        <f>IF(ISERROR(VLOOKUP(B5,'[5]1500m.'!$D$8:$G$988,4,0)),"",(VLOOKUP(B5,'[5]1500m.'!$D$8:$G$988,4,0)))</f>
        <v/>
      </c>
      <c r="L5" s="7" t="str">
        <f>IF(ISERROR(VLOOKUP(B5,'[5]3000m.'!$D$8:$F$1000,3,0)),"",(VLOOKUP(B5,'[5]3000m.'!$D$8:$H$1000,3,0)))</f>
        <v/>
      </c>
      <c r="M5" s="10" t="str">
        <f>IF(ISERROR(VLOOKUP(B5,'[5]3000m.'!$D$8:$G$1000,4,0)),"",(VLOOKUP(B5,'[5]3000m.'!$D$8:$G$1000,4,0)))</f>
        <v/>
      </c>
      <c r="N5" s="5" t="str">
        <f>IF(ISERROR(VLOOKUP(B5,'[5]80m.Eng'!$D$8:$F$1000,3,0)),"",(VLOOKUP(B5,'[5]80m.Eng'!$D$8:$H$1000,3,0)))</f>
        <v/>
      </c>
      <c r="O5" s="6" t="str">
        <f>IF(ISERROR(VLOOKUP(B5,'[5]80m.Eng'!$D$8:$G$1000,4,0)),"",(VLOOKUP(B5,'[5]80m.Eng'!$D$8:$G$1000,4,0)))</f>
        <v/>
      </c>
      <c r="P5" s="5">
        <f>IF(ISERROR(VLOOKUP(B5,'[5]Uzun Atlama Genel'!$E$8:$J$1011,6,0)),"",(VLOOKUP(B5,'[5]Uzun Atlama Genel'!$E$8:$J$1011,6,0)))</f>
        <v>404</v>
      </c>
      <c r="Q5" s="6">
        <v>56</v>
      </c>
      <c r="R5" s="9" t="str">
        <f>IF(ISERROR(VLOOKUP(B5,[5]Üçadım!$E$8:$J$1000,6,0)),"",(VLOOKUP(B5,[5]Üçadım!$E$8:$J$1000,6,0)))</f>
        <v/>
      </c>
      <c r="S5" s="10" t="str">
        <f>IF(ISERROR(VLOOKUP(B5,[5]Üçadım!$E$8:$K$1000,7,0)),"",(VLOOKUP(B5,[5]Üçadım!$E$8:$K$1000,7,0)))</f>
        <v/>
      </c>
      <c r="T5" s="5" t="str">
        <f>IF(ISERROR(VLOOKUP(B5,[5]Yüksek!$E$8:$BR$1000,66,0)),"",(VLOOKUP(B5,[5]Yüksek!$E$8:$BR$1000,66,0)))</f>
        <v/>
      </c>
      <c r="U5" s="6" t="str">
        <f>IF(ISERROR(VLOOKUP(B5,[5]Yüksek!$E$8:$BS$1000,67,0)),"",(VLOOKUP(B5,[5]Yüksek!$E$8:$BS$1000,67,0)))</f>
        <v/>
      </c>
      <c r="V5" s="5" t="str">
        <f>IF(ISERROR(VLOOKUP(B5,[5]Sırık!$E$8:$BX$35555,72,0)),"",(VLOOKUP(B5,[5]Sırık!$E$8:$BX$35555,72,0)))</f>
        <v/>
      </c>
      <c r="W5" s="10" t="str">
        <f>IF(ISERROR(VLOOKUP(B5,[5]Sırık!$E$8:$BY$355555,73,0)),"",(VLOOKUP(B5,[5]Sırık!$E$8:$BY$355555,73,0)))</f>
        <v/>
      </c>
      <c r="X5" s="5">
        <f>IF(ISERROR(VLOOKUP(B5,[5]Gülle!$E$8:$J$1000,6,0)),"",(VLOOKUP(B5,[5]Gülle!$E$8:$J$1000,6,0)))</f>
        <v>568</v>
      </c>
      <c r="Y5" s="10">
        <v>44</v>
      </c>
      <c r="Z5" s="11" t="str">
        <f>IF(ISERROR(VLOOKUP(B5,[5]Çekiç!$E$8:$N$1000,6,0)),"",(VLOOKUP(B5,[5]Çekiç!$E$8:$N$1000,6,0)))</f>
        <v/>
      </c>
      <c r="AA5" s="10" t="str">
        <f>IF(ISERROR(VLOOKUP(B5,[5]Çekiç!$E$8:$O$1000,7,0)),"",(VLOOKUP(B5,[5]Çekiç!$E$8:$O$1000,7,0)))</f>
        <v/>
      </c>
      <c r="AB5" s="5" t="str">
        <f>IF(ISERROR(VLOOKUP(B5,[5]Disk!$E$8:$J$1000,6,0)),"",(VLOOKUP(B5,[5]Disk!$E$8:$J$1000,6,0)))</f>
        <v/>
      </c>
      <c r="AC5" s="6" t="str">
        <f>IF(ISERROR(VLOOKUP(B5,[5]Disk!$E$8:$K$1000,7,0)),"",(VLOOKUP(B5,[5]Disk!$E$8:$K$1000,7,0)))</f>
        <v/>
      </c>
      <c r="AD5" s="9" t="str">
        <f>IF(ISERROR(VLOOKUP(B5,[5]Cirit!$E$8:$J$1000,6,0)),"",(VLOOKUP(B5,[5]Cirit!$E$8:$J$1000,6,0)))</f>
        <v/>
      </c>
      <c r="AE5" s="10" t="str">
        <f>IF(ISERROR(VLOOKUP(B5,[5]Cirit!$E$8:$K$1000,7,0)),"",(VLOOKUP(B5,[5]Cirit!$E$8:$K$1000,7,0)))</f>
        <v/>
      </c>
      <c r="AF5" s="8">
        <f>E5+Q5+Y5</f>
        <v>172</v>
      </c>
    </row>
    <row r="6" spans="1:32" ht="20.25" x14ac:dyDescent="0.25">
      <c r="A6" s="3">
        <v>3</v>
      </c>
      <c r="B6" s="4" t="s">
        <v>67</v>
      </c>
      <c r="C6" s="4" t="s">
        <v>40</v>
      </c>
      <c r="D6" s="5" t="str">
        <f>IF(ISERROR(VLOOKUP(B6,'[5]60m.'!$D$8:$F$1000,3,0)),"",(VLOOKUP(B6,'[5]60m.'!$D$8:$F$1000,3,0)))</f>
        <v/>
      </c>
      <c r="E6" s="6" t="str">
        <f>IF(ISERROR(VLOOKUP(B6,'[5]60m.'!$D$8:$G$1000,4,0)),"",(VLOOKUP(B6,'[5]60m.'!$D$8:$G$1000,4,0)))</f>
        <v/>
      </c>
      <c r="F6" s="9">
        <f>IF(ISERROR(VLOOKUP(B6,'[5]80m.'!$D$8:$F$1000,3,0)),"",(VLOOKUP(B6,'[5]80m.'!$D$8:$H$1000,3,0)))</f>
        <v>1202</v>
      </c>
      <c r="G6" s="10">
        <v>67</v>
      </c>
      <c r="H6" s="7" t="str">
        <f>IF(ISERROR(VLOOKUP(B6,'[5]800m.'!$D$8:$F$978,3,0)),"",(VLOOKUP(B6,'[5]800m.'!$D$8:$H$978,3,0)))</f>
        <v/>
      </c>
      <c r="I6" s="10" t="str">
        <f>IF(ISERROR(VLOOKUP(B6,'[5]800m.'!$D$8:$G$978,4,0)),"",(VLOOKUP(B6,'[5]800m.'!$D$8:$G$978,4,0)))</f>
        <v/>
      </c>
      <c r="J6" s="7" t="str">
        <f>IF(ISERROR(VLOOKUP(B6,'[5]1500m.'!$D$8:$F$988,3,0)),"",(VLOOKUP(B6,'[5]1500m.'!$D$8:$H$991,3,0)))</f>
        <v/>
      </c>
      <c r="K6" s="6" t="str">
        <f>IF(ISERROR(VLOOKUP(B6,'[5]1500m.'!$D$8:$G$988,4,0)),"",(VLOOKUP(B6,'[5]1500m.'!$D$8:$G$988,4,0)))</f>
        <v/>
      </c>
      <c r="L6" s="7" t="str">
        <f>IF(ISERROR(VLOOKUP(B6,'[5]3000m.'!$D$8:$F$1000,3,0)),"",(VLOOKUP(B6,'[5]3000m.'!$D$8:$H$1000,3,0)))</f>
        <v/>
      </c>
      <c r="M6" s="10" t="str">
        <f>IF(ISERROR(VLOOKUP(B6,'[5]3000m.'!$D$8:$G$1000,4,0)),"",(VLOOKUP(B6,'[5]3000m.'!$D$8:$G$1000,4,0)))</f>
        <v/>
      </c>
      <c r="N6" s="5" t="str">
        <f>IF(ISERROR(VLOOKUP(B6,'[5]80m.Eng'!$D$8:$F$1000,3,0)),"",(VLOOKUP(B6,'[5]80m.Eng'!$D$8:$H$1000,3,0)))</f>
        <v/>
      </c>
      <c r="O6" s="6" t="str">
        <f>IF(ISERROR(VLOOKUP(B6,'[5]80m.Eng'!$D$8:$G$1000,4,0)),"",(VLOOKUP(B6,'[5]80m.Eng'!$D$8:$G$1000,4,0)))</f>
        <v/>
      </c>
      <c r="P6" s="5">
        <f>IF(ISERROR(VLOOKUP(B6,'[5]Uzun Atlama Genel'!$E$8:$J$1011,6,0)),"",(VLOOKUP(B6,'[5]Uzun Atlama Genel'!$E$8:$J$1011,6,0)))</f>
        <v>376</v>
      </c>
      <c r="Q6" s="6">
        <v>47</v>
      </c>
      <c r="R6" s="9" t="str">
        <f>IF(ISERROR(VLOOKUP(B6,[5]Üçadım!$E$8:$J$1000,6,0)),"",(VLOOKUP(B6,[5]Üçadım!$E$8:$J$1000,6,0)))</f>
        <v/>
      </c>
      <c r="S6" s="10" t="str">
        <f>IF(ISERROR(VLOOKUP(B6,[5]Üçadım!$E$8:$K$1000,7,0)),"",(VLOOKUP(B6,[5]Üçadım!$E$8:$K$1000,7,0)))</f>
        <v/>
      </c>
      <c r="T6" s="5" t="str">
        <f>IF(ISERROR(VLOOKUP(B6,[5]Yüksek!$E$8:$BR$1000,66,0)),"",(VLOOKUP(B6,[5]Yüksek!$E$8:$BR$1000,66,0)))</f>
        <v/>
      </c>
      <c r="U6" s="6" t="str">
        <f>IF(ISERROR(VLOOKUP(B6,[5]Yüksek!$E$8:$BS$1000,67,0)),"",(VLOOKUP(B6,[5]Yüksek!$E$8:$BS$1000,67,0)))</f>
        <v/>
      </c>
      <c r="V6" s="5" t="str">
        <f>IF(ISERROR(VLOOKUP(B6,[5]Sırık!$E$8:$BX$35555,72,0)),"",(VLOOKUP(B6,[5]Sırık!$E$8:$BX$35555,72,0)))</f>
        <v/>
      </c>
      <c r="W6" s="10" t="str">
        <f>IF(ISERROR(VLOOKUP(B6,[5]Sırık!$E$8:$BY$355555,73,0)),"",(VLOOKUP(B6,[5]Sırık!$E$8:$BY$355555,73,0)))</f>
        <v/>
      </c>
      <c r="X6" s="5">
        <f>IF(ISERROR(VLOOKUP(B6,[5]Gülle!$E$8:$J$1000,6,0)),"",(VLOOKUP(B6,[5]Gülle!$E$8:$J$1000,6,0)))</f>
        <v>526</v>
      </c>
      <c r="Y6" s="10">
        <v>41</v>
      </c>
      <c r="Z6" s="11" t="str">
        <f>IF(ISERROR(VLOOKUP(B6,[5]Çekiç!$E$8:$N$1000,6,0)),"",(VLOOKUP(B6,[5]Çekiç!$E$8:$N$1000,6,0)))</f>
        <v/>
      </c>
      <c r="AA6" s="10" t="str">
        <f>IF(ISERROR(VLOOKUP(B6,[5]Çekiç!$E$8:$O$1000,7,0)),"",(VLOOKUP(B6,[5]Çekiç!$E$8:$O$1000,7,0)))</f>
        <v/>
      </c>
      <c r="AB6" s="5" t="str">
        <f>IF(ISERROR(VLOOKUP(B6,[5]Disk!$E$8:$J$1000,6,0)),"",(VLOOKUP(B6,[5]Disk!$E$8:$J$1000,6,0)))</f>
        <v/>
      </c>
      <c r="AC6" s="6" t="str">
        <f>IF(ISERROR(VLOOKUP(B6,[5]Disk!$E$8:$K$1000,7,0)),"",(VLOOKUP(B6,[5]Disk!$E$8:$K$1000,7,0)))</f>
        <v/>
      </c>
      <c r="AD6" s="9" t="str">
        <f>IF(ISERROR(VLOOKUP(B6,[5]Cirit!$E$8:$J$1000,6,0)),"",(VLOOKUP(B6,[5]Cirit!$E$8:$J$1000,6,0)))</f>
        <v/>
      </c>
      <c r="AE6" s="10" t="str">
        <f>IF(ISERROR(VLOOKUP(B6,[5]Cirit!$E$8:$K$1000,7,0)),"",(VLOOKUP(B6,[5]Cirit!$E$8:$K$1000,7,0)))</f>
        <v/>
      </c>
      <c r="AF6" s="8">
        <f>G6+Q6+Y6</f>
        <v>155</v>
      </c>
    </row>
    <row r="7" spans="1:32" ht="20.25" x14ac:dyDescent="0.25">
      <c r="A7" s="3">
        <v>4</v>
      </c>
      <c r="B7" s="4" t="s">
        <v>68</v>
      </c>
      <c r="C7" s="4" t="s">
        <v>40</v>
      </c>
      <c r="D7" s="5">
        <f>IF(ISERROR(VLOOKUP(B7,'[5]60m.'!$D$8:$F$1000,3,0)),"",(VLOOKUP(B7,'[5]60m.'!$D$8:$F$1000,3,0)))</f>
        <v>985</v>
      </c>
      <c r="E7" s="6">
        <v>63</v>
      </c>
      <c r="F7" s="9" t="str">
        <f>IF(ISERROR(VLOOKUP(B7,'[5]80m.'!$D$8:$F$1000,3,0)),"",(VLOOKUP(B7,'[5]80m.'!$D$8:$H$1000,3,0)))</f>
        <v/>
      </c>
      <c r="G7" s="10" t="str">
        <f>IF(ISERROR(VLOOKUP(B7,'[5]80m.'!$D$8:$G$1000,4,0)),"",(VLOOKUP(B7,'[5]80m.'!$D$8:$G$1000,4,0)))</f>
        <v/>
      </c>
      <c r="H7" s="7" t="str">
        <f>IF(ISERROR(VLOOKUP(B7,'[5]800m.'!$D$8:$F$978,3,0)),"",(VLOOKUP(B7,'[5]800m.'!$D$8:$H$978,3,0)))</f>
        <v/>
      </c>
      <c r="I7" s="10" t="str">
        <f>IF(ISERROR(VLOOKUP(B7,'[5]800m.'!$D$8:$G$978,4,0)),"",(VLOOKUP(B7,'[5]800m.'!$D$8:$G$978,4,0)))</f>
        <v/>
      </c>
      <c r="J7" s="7" t="str">
        <f>IF(ISERROR(VLOOKUP(B7,'[5]1500m.'!$D$8:$F$988,3,0)),"",(VLOOKUP(B7,'[5]1500m.'!$D$8:$H$991,3,0)))</f>
        <v/>
      </c>
      <c r="K7" s="6" t="str">
        <f>IF(ISERROR(VLOOKUP(B7,'[5]1500m.'!$D$8:$G$988,4,0)),"",(VLOOKUP(B7,'[5]1500m.'!$D$8:$G$988,4,0)))</f>
        <v/>
      </c>
      <c r="L7" s="7" t="str">
        <f>IF(ISERROR(VLOOKUP(B7,'[5]3000m.'!$D$8:$F$1000,3,0)),"",(VLOOKUP(B7,'[5]3000m.'!$D$8:$H$1000,3,0)))</f>
        <v/>
      </c>
      <c r="M7" s="10" t="str">
        <f>IF(ISERROR(VLOOKUP(B7,'[5]3000m.'!$D$8:$G$1000,4,0)),"",(VLOOKUP(B7,'[5]3000m.'!$D$8:$G$1000,4,0)))</f>
        <v/>
      </c>
      <c r="N7" s="5" t="str">
        <f>IF(ISERROR(VLOOKUP(B7,'[5]80m.Eng'!$D$8:$F$1000,3,0)),"",(VLOOKUP(B7,'[5]80m.Eng'!$D$8:$H$1000,3,0)))</f>
        <v/>
      </c>
      <c r="O7" s="6" t="str">
        <f>IF(ISERROR(VLOOKUP(B7,'[5]80m.Eng'!$D$8:$G$1000,4,0)),"",(VLOOKUP(B7,'[5]80m.Eng'!$D$8:$G$1000,4,0)))</f>
        <v/>
      </c>
      <c r="P7" s="5">
        <f>IF(ISERROR(VLOOKUP(B7,'[5]Uzun Atlama Genel'!$E$8:$J$1011,6,0)),"",(VLOOKUP(B7,'[5]Uzun Atlama Genel'!$E$8:$J$1011,6,0)))</f>
        <v>348</v>
      </c>
      <c r="Q7" s="6">
        <v>38</v>
      </c>
      <c r="R7" s="9" t="str">
        <f>IF(ISERROR(VLOOKUP(B7,[5]Üçadım!$E$8:$J$1000,6,0)),"",(VLOOKUP(B7,[5]Üçadım!$E$8:$J$1000,6,0)))</f>
        <v/>
      </c>
      <c r="S7" s="10" t="str">
        <f>IF(ISERROR(VLOOKUP(B7,[5]Üçadım!$E$8:$K$1000,7,0)),"",(VLOOKUP(B7,[5]Üçadım!$E$8:$K$1000,7,0)))</f>
        <v/>
      </c>
      <c r="T7" s="5" t="str">
        <f>IF(ISERROR(VLOOKUP(B7,[5]Yüksek!$E$8:$BR$1000,66,0)),"",(VLOOKUP(B7,[5]Yüksek!$E$8:$BR$1000,66,0)))</f>
        <v/>
      </c>
      <c r="U7" s="6" t="str">
        <f>IF(ISERROR(VLOOKUP(B7,[5]Yüksek!$E$8:$BS$1000,67,0)),"",(VLOOKUP(B7,[5]Yüksek!$E$8:$BS$1000,67,0)))</f>
        <v/>
      </c>
      <c r="V7" s="5" t="str">
        <f>IF(ISERROR(VLOOKUP(B7,[5]Sırık!$E$8:$BX$35555,72,0)),"",(VLOOKUP(B7,[5]Sırık!$E$8:$BX$35555,72,0)))</f>
        <v/>
      </c>
      <c r="W7" s="10" t="str">
        <f>IF(ISERROR(VLOOKUP(B7,[5]Sırık!$E$8:$BY$355555,73,0)),"",(VLOOKUP(B7,[5]Sırık!$E$8:$BY$355555,73,0)))</f>
        <v/>
      </c>
      <c r="X7" s="5">
        <f>IF(ISERROR(VLOOKUP(B7,[5]Gülle!$E$8:$J$1000,6,0)),"",(VLOOKUP(B7,[5]Gülle!$E$8:$J$1000,6,0)))</f>
        <v>513</v>
      </c>
      <c r="Y7" s="10">
        <v>40</v>
      </c>
      <c r="Z7" s="11" t="str">
        <f>IF(ISERROR(VLOOKUP(B7,[5]Çekiç!$E$8:$N$1000,6,0)),"",(VLOOKUP(B7,[5]Çekiç!$E$8:$N$1000,6,0)))</f>
        <v/>
      </c>
      <c r="AA7" s="10" t="str">
        <f>IF(ISERROR(VLOOKUP(B7,[5]Çekiç!$E$8:$O$1000,7,0)),"",(VLOOKUP(B7,[5]Çekiç!$E$8:$O$1000,7,0)))</f>
        <v/>
      </c>
      <c r="AB7" s="5" t="str">
        <f>IF(ISERROR(VLOOKUP(B7,[5]Disk!$E$8:$J$1000,6,0)),"",(VLOOKUP(B7,[5]Disk!$E$8:$J$1000,6,0)))</f>
        <v/>
      </c>
      <c r="AC7" s="6" t="str">
        <f>IF(ISERROR(VLOOKUP(B7,[5]Disk!$E$8:$K$1000,7,0)),"",(VLOOKUP(B7,[5]Disk!$E$8:$K$1000,7,0)))</f>
        <v/>
      </c>
      <c r="AD7" s="9" t="str">
        <f>IF(ISERROR(VLOOKUP(B7,[5]Cirit!$E$8:$J$1000,6,0)),"",(VLOOKUP(B7,[5]Cirit!$E$8:$J$1000,6,0)))</f>
        <v/>
      </c>
      <c r="AE7" s="10" t="str">
        <f>IF(ISERROR(VLOOKUP(B7,[5]Cirit!$E$8:$K$1000,7,0)),"",(VLOOKUP(B7,[5]Cirit!$E$8:$K$1000,7,0)))</f>
        <v/>
      </c>
      <c r="AF7" s="8">
        <f>E7+Q7+Y7</f>
        <v>141</v>
      </c>
    </row>
    <row r="8" spans="1:32" ht="20.25" x14ac:dyDescent="0.25">
      <c r="A8" s="3">
        <v>5</v>
      </c>
      <c r="B8" s="4" t="s">
        <v>69</v>
      </c>
      <c r="C8" s="4" t="s">
        <v>40</v>
      </c>
      <c r="D8" s="5" t="str">
        <f>IF(ISERROR(VLOOKUP(B8,'[5]60m.'!$D$8:$F$1000,3,0)),"",(VLOOKUP(B8,'[5]60m.'!$D$8:$F$1000,3,0)))</f>
        <v/>
      </c>
      <c r="E8" s="6" t="str">
        <f>IF(ISERROR(VLOOKUP(B8,'[5]60m.'!$D$8:$G$1000,4,0)),"",(VLOOKUP(B8,'[5]60m.'!$D$8:$G$1000,4,0)))</f>
        <v/>
      </c>
      <c r="F8" s="9">
        <f>IF(ISERROR(VLOOKUP(B8,'[5]80m.'!$D$8:$F$1000,3,0)),"",(VLOOKUP(B8,'[5]80m.'!$D$8:$H$1000,3,0)))</f>
        <v>1275</v>
      </c>
      <c r="G8" s="10">
        <v>53</v>
      </c>
      <c r="H8" s="7" t="str">
        <f>IF(ISERROR(VLOOKUP(B8,'[5]800m.'!$D$8:$F$978,3,0)),"",(VLOOKUP(B8,'[5]800m.'!$D$8:$H$978,3,0)))</f>
        <v/>
      </c>
      <c r="I8" s="10" t="str">
        <f>IF(ISERROR(VLOOKUP(B8,'[5]800m.'!$D$8:$G$978,4,0)),"",(VLOOKUP(B8,'[5]800m.'!$D$8:$G$978,4,0)))</f>
        <v/>
      </c>
      <c r="J8" s="7" t="str">
        <f>IF(ISERROR(VLOOKUP(B8,'[5]1500m.'!$D$8:$F$988,3,0)),"",(VLOOKUP(B8,'[5]1500m.'!$D$8:$H$991,3,0)))</f>
        <v/>
      </c>
      <c r="K8" s="6" t="str">
        <f>IF(ISERROR(VLOOKUP(B8,'[5]1500m.'!$D$8:$G$988,4,0)),"",(VLOOKUP(B8,'[5]1500m.'!$D$8:$G$988,4,0)))</f>
        <v/>
      </c>
      <c r="L8" s="7" t="str">
        <f>IF(ISERROR(VLOOKUP(B8,'[5]3000m.'!$D$8:$F$1000,3,0)),"",(VLOOKUP(B8,'[5]3000m.'!$D$8:$H$1000,3,0)))</f>
        <v/>
      </c>
      <c r="M8" s="10" t="str">
        <f>IF(ISERROR(VLOOKUP(B8,'[5]3000m.'!$D$8:$G$1000,4,0)),"",(VLOOKUP(B8,'[5]3000m.'!$D$8:$G$1000,4,0)))</f>
        <v/>
      </c>
      <c r="N8" s="5" t="str">
        <f>IF(ISERROR(VLOOKUP(B8,'[5]80m.Eng'!$D$8:$F$1000,3,0)),"",(VLOOKUP(B8,'[5]80m.Eng'!$D$8:$H$1000,3,0)))</f>
        <v/>
      </c>
      <c r="O8" s="6" t="str">
        <f>IF(ISERROR(VLOOKUP(B8,'[5]80m.Eng'!$D$8:$G$1000,4,0)),"",(VLOOKUP(B8,'[5]80m.Eng'!$D$8:$G$1000,4,0)))</f>
        <v/>
      </c>
      <c r="P8" s="5">
        <f>IF(ISERROR(VLOOKUP(B8,'[5]Uzun Atlama Genel'!$E$8:$J$1011,6,0)),"",(VLOOKUP(B8,'[5]Uzun Atlama Genel'!$E$8:$J$1011,6,0)))</f>
        <v>387</v>
      </c>
      <c r="Q8" s="6">
        <v>50</v>
      </c>
      <c r="R8" s="9" t="str">
        <f>IF(ISERROR(VLOOKUP(B8,[5]Üçadım!$E$8:$J$1000,6,0)),"",(VLOOKUP(B8,[5]Üçadım!$E$8:$J$1000,6,0)))</f>
        <v/>
      </c>
      <c r="S8" s="10" t="str">
        <f>IF(ISERROR(VLOOKUP(B8,[5]Üçadım!$E$8:$K$1000,7,0)),"",(VLOOKUP(B8,[5]Üçadım!$E$8:$K$1000,7,0)))</f>
        <v/>
      </c>
      <c r="T8" s="5" t="str">
        <f>IF(ISERROR(VLOOKUP(B8,[5]Yüksek!$E$8:$BR$1000,66,0)),"",(VLOOKUP(B8,[5]Yüksek!$E$8:$BR$1000,66,0)))</f>
        <v/>
      </c>
      <c r="U8" s="6" t="str">
        <f>IF(ISERROR(VLOOKUP(B8,[5]Yüksek!$E$8:$BS$1000,67,0)),"",(VLOOKUP(B8,[5]Yüksek!$E$8:$BS$1000,67,0)))</f>
        <v/>
      </c>
      <c r="V8" s="5" t="str">
        <f>IF(ISERROR(VLOOKUP(B8,[5]Sırık!$E$8:$BX$35555,72,0)),"",(VLOOKUP(B8,[5]Sırık!$E$8:$BX$35555,72,0)))</f>
        <v/>
      </c>
      <c r="W8" s="10" t="str">
        <f>IF(ISERROR(VLOOKUP(B8,[5]Sırık!$E$8:$BY$355555,73,0)),"",(VLOOKUP(B8,[5]Sırık!$E$8:$BY$355555,73,0)))</f>
        <v/>
      </c>
      <c r="X8" s="5">
        <f>IF(ISERROR(VLOOKUP(B8,[5]Gülle!$E$8:$J$1000,6,0)),"",(VLOOKUP(B8,[5]Gülle!$E$8:$J$1000,6,0)))</f>
        <v>310</v>
      </c>
      <c r="Y8" s="10">
        <v>27</v>
      </c>
      <c r="Z8" s="11" t="str">
        <f>IF(ISERROR(VLOOKUP(B8,[5]Çekiç!$E$8:$N$1000,6,0)),"",(VLOOKUP(B8,[5]Çekiç!$E$8:$N$1000,6,0)))</f>
        <v/>
      </c>
      <c r="AA8" s="10" t="str">
        <f>IF(ISERROR(VLOOKUP(B8,[5]Çekiç!$E$8:$O$1000,7,0)),"",(VLOOKUP(B8,[5]Çekiç!$E$8:$O$1000,7,0)))</f>
        <v/>
      </c>
      <c r="AB8" s="5" t="str">
        <f>IF(ISERROR(VLOOKUP(B8,[5]Disk!$E$8:$J$1000,6,0)),"",(VLOOKUP(B8,[5]Disk!$E$8:$J$1000,6,0)))</f>
        <v/>
      </c>
      <c r="AC8" s="6" t="str">
        <f>IF(ISERROR(VLOOKUP(B8,[5]Disk!$E$8:$K$1000,7,0)),"",(VLOOKUP(B8,[5]Disk!$E$8:$K$1000,7,0)))</f>
        <v/>
      </c>
      <c r="AD8" s="9" t="str">
        <f>IF(ISERROR(VLOOKUP(B8,[5]Cirit!$E$8:$J$1000,6,0)),"",(VLOOKUP(B8,[5]Cirit!$E$8:$J$1000,6,0)))</f>
        <v/>
      </c>
      <c r="AE8" s="10" t="str">
        <f>IF(ISERROR(VLOOKUP(B8,[5]Cirit!$E$8:$K$1000,7,0)),"",(VLOOKUP(B8,[5]Cirit!$E$8:$K$1000,7,0)))</f>
        <v/>
      </c>
      <c r="AF8" s="8">
        <f>G8+Q8+Y8</f>
        <v>130</v>
      </c>
    </row>
    <row r="9" spans="1:32" ht="20.25" x14ac:dyDescent="0.25">
      <c r="A9" s="3">
        <v>6</v>
      </c>
      <c r="B9" s="4" t="s">
        <v>70</v>
      </c>
      <c r="C9" s="4" t="s">
        <v>40</v>
      </c>
      <c r="D9" s="5" t="str">
        <f>IF(ISERROR(VLOOKUP(B9,'[5]60m.'!$D$8:$F$1000,3,0)),"",(VLOOKUP(B9,'[5]60m.'!$D$8:$F$1000,3,0)))</f>
        <v/>
      </c>
      <c r="E9" s="6" t="str">
        <f>IF(ISERROR(VLOOKUP(B9,'[5]60m.'!$D$8:$G$1000,4,0)),"",(VLOOKUP(B9,'[5]60m.'!$D$8:$G$1000,4,0)))</f>
        <v/>
      </c>
      <c r="F9" s="9">
        <f>IF(ISERROR(VLOOKUP(B9,'[5]80m.'!$D$8:$F$1000,3,0)),"",(VLOOKUP(B9,'[5]80m.'!$D$8:$H$1000,3,0)))</f>
        <v>1226</v>
      </c>
      <c r="G9" s="10">
        <v>62</v>
      </c>
      <c r="H9" s="7" t="str">
        <f>IF(ISERROR(VLOOKUP(B9,'[5]800m.'!$D$8:$F$978,3,0)),"",(VLOOKUP(B9,'[5]800m.'!$D$8:$H$978,3,0)))</f>
        <v/>
      </c>
      <c r="I9" s="10" t="str">
        <f>IF(ISERROR(VLOOKUP(B9,'[5]800m.'!$D$8:$G$978,4,0)),"",(VLOOKUP(B9,'[5]800m.'!$D$8:$G$978,4,0)))</f>
        <v/>
      </c>
      <c r="J9" s="7" t="str">
        <f>IF(ISERROR(VLOOKUP(B9,'[5]1500m.'!$D$8:$F$988,3,0)),"",(VLOOKUP(B9,'[5]1500m.'!$D$8:$H$991,3,0)))</f>
        <v/>
      </c>
      <c r="K9" s="6" t="str">
        <f>IF(ISERROR(VLOOKUP(B9,'[5]1500m.'!$D$8:$G$988,4,0)),"",(VLOOKUP(B9,'[5]1500m.'!$D$8:$G$988,4,0)))</f>
        <v/>
      </c>
      <c r="L9" s="7" t="str">
        <f>IF(ISERROR(VLOOKUP(B9,'[5]3000m.'!$D$8:$F$1000,3,0)),"",(VLOOKUP(B9,'[5]3000m.'!$D$8:$H$1000,3,0)))</f>
        <v/>
      </c>
      <c r="M9" s="10" t="str">
        <f>IF(ISERROR(VLOOKUP(B9,'[5]3000m.'!$D$8:$G$1000,4,0)),"",(VLOOKUP(B9,'[5]3000m.'!$D$8:$G$1000,4,0)))</f>
        <v/>
      </c>
      <c r="N9" s="5" t="str">
        <f>IF(ISERROR(VLOOKUP(B9,'[5]80m.Eng'!$D$8:$F$1000,3,0)),"",(VLOOKUP(B9,'[5]80m.Eng'!$D$8:$H$1000,3,0)))</f>
        <v/>
      </c>
      <c r="O9" s="6" t="str">
        <f>IF(ISERROR(VLOOKUP(B9,'[5]80m.Eng'!$D$8:$G$1000,4,0)),"",(VLOOKUP(B9,'[5]80m.Eng'!$D$8:$G$1000,4,0)))</f>
        <v/>
      </c>
      <c r="P9" s="5">
        <f>IF(ISERROR(VLOOKUP(B9,'[5]Uzun Atlama Genel'!$E$8:$J$1011,6,0)),"",(VLOOKUP(B9,'[5]Uzun Atlama Genel'!$E$8:$J$1011,6,0)))</f>
        <v>369</v>
      </c>
      <c r="Q9" s="6">
        <v>45</v>
      </c>
      <c r="R9" s="9" t="str">
        <f>IF(ISERROR(VLOOKUP(B9,[5]Üçadım!$E$8:$J$1000,6,0)),"",(VLOOKUP(B9,[5]Üçadım!$E$8:$J$1000,6,0)))</f>
        <v/>
      </c>
      <c r="S9" s="10" t="str">
        <f>IF(ISERROR(VLOOKUP(B9,[5]Üçadım!$E$8:$K$1000,7,0)),"",(VLOOKUP(B9,[5]Üçadım!$E$8:$K$1000,7,0)))</f>
        <v/>
      </c>
      <c r="T9" s="5" t="str">
        <f>IF(ISERROR(VLOOKUP(B9,[5]Yüksek!$E$8:$BR$1000,66,0)),"",(VLOOKUP(B9,[5]Yüksek!$E$8:$BR$1000,66,0)))</f>
        <v/>
      </c>
      <c r="U9" s="6" t="str">
        <f>IF(ISERROR(VLOOKUP(B9,[5]Yüksek!$E$8:$BS$1000,67,0)),"",(VLOOKUP(B9,[5]Yüksek!$E$8:$BS$1000,67,0)))</f>
        <v/>
      </c>
      <c r="V9" s="5" t="str">
        <f>IF(ISERROR(VLOOKUP(B9,[5]Sırık!$E$8:$BX$35555,72,0)),"",(VLOOKUP(B9,[5]Sırık!$E$8:$BX$35555,72,0)))</f>
        <v/>
      </c>
      <c r="W9" s="10" t="str">
        <f>IF(ISERROR(VLOOKUP(B9,[5]Sırık!$E$8:$BY$355555,73,0)),"",(VLOOKUP(B9,[5]Sırık!$E$8:$BY$355555,73,0)))</f>
        <v/>
      </c>
      <c r="X9" s="5" t="str">
        <f>IF(ISERROR(VLOOKUP(B9,[5]Gülle!$E$8:$J$1000,6,0)),"",(VLOOKUP(B9,[5]Gülle!$E$8:$J$1000,6,0)))</f>
        <v/>
      </c>
      <c r="Y9" s="10" t="str">
        <f>IF(ISERROR(VLOOKUP(B9,[5]Gülle!$E$8:$K$1000,7,0)),"",(VLOOKUP(B9,[5]Gülle!$E$8:$K$1000,7,0)))</f>
        <v/>
      </c>
      <c r="Z9" s="11" t="str">
        <f>IF(ISERROR(VLOOKUP(B9,[5]Çekiç!$E$8:$N$1000,6,0)),"",(VLOOKUP(B9,[5]Çekiç!$E$8:$N$1000,6,0)))</f>
        <v/>
      </c>
      <c r="AA9" s="10" t="str">
        <f>IF(ISERROR(VLOOKUP(B9,[5]Çekiç!$E$8:$O$1000,7,0)),"",(VLOOKUP(B9,[5]Çekiç!$E$8:$O$1000,7,0)))</f>
        <v/>
      </c>
      <c r="AB9" s="5" t="str">
        <f>IF(ISERROR(VLOOKUP(B9,[5]Disk!$E$8:$J$1000,6,0)),"",(VLOOKUP(B9,[5]Disk!$E$8:$J$1000,6,0)))</f>
        <v/>
      </c>
      <c r="AC9" s="6" t="str">
        <f>IF(ISERROR(VLOOKUP(B9,[5]Disk!$E$8:$K$1000,7,0)),"",(VLOOKUP(B9,[5]Disk!$E$8:$K$1000,7,0)))</f>
        <v/>
      </c>
      <c r="AD9" s="9">
        <f>IF(ISERROR(VLOOKUP(B9,[5]Cirit!$E$8:$J$1000,6,0)),"",(VLOOKUP(B9,[5]Cirit!$E$8:$J$1000,6,0)))</f>
        <v>890</v>
      </c>
      <c r="AE9" s="10">
        <v>13</v>
      </c>
      <c r="AF9" s="8">
        <f>G9+Q9+AE9</f>
        <v>120</v>
      </c>
    </row>
    <row r="10" spans="1:32" ht="20.25" x14ac:dyDescent="0.25">
      <c r="A10" s="3">
        <v>7</v>
      </c>
      <c r="B10" s="4" t="s">
        <v>71</v>
      </c>
      <c r="C10" s="4" t="s">
        <v>40</v>
      </c>
      <c r="D10" s="5" t="str">
        <f>IF(ISERROR(VLOOKUP(B10,'[5]60m.'!$D$8:$F$1000,3,0)),"",(VLOOKUP(B10,'[5]60m.'!$D$8:$F$1000,3,0)))</f>
        <v/>
      </c>
      <c r="E10" s="6" t="str">
        <f>IF(ISERROR(VLOOKUP(B10,'[5]60m.'!$D$8:$G$1000,4,0)),"",(VLOOKUP(B10,'[5]60m.'!$D$8:$G$1000,4,0)))</f>
        <v/>
      </c>
      <c r="F10" s="9">
        <f>IF(ISERROR(VLOOKUP(B10,'[5]80m.'!$D$8:$F$1000,3,0)),"",(VLOOKUP(B10,'[5]80m.'!$D$8:$H$1000,3,0)))</f>
        <v>1251</v>
      </c>
      <c r="G10" s="10">
        <v>57</v>
      </c>
      <c r="H10" s="7" t="str">
        <f>IF(ISERROR(VLOOKUP(B10,'[5]800m.'!$D$8:$F$978,3,0)),"",(VLOOKUP(B10,'[5]800m.'!$D$8:$H$978,3,0)))</f>
        <v/>
      </c>
      <c r="I10" s="10" t="str">
        <f>IF(ISERROR(VLOOKUP(B10,'[5]800m.'!$D$8:$G$978,4,0)),"",(VLOOKUP(B10,'[5]800m.'!$D$8:$G$978,4,0)))</f>
        <v/>
      </c>
      <c r="J10" s="7" t="str">
        <f>IF(ISERROR(VLOOKUP(B10,'[5]1500m.'!$D$8:$F$988,3,0)),"",(VLOOKUP(B10,'[5]1500m.'!$D$8:$H$991,3,0)))</f>
        <v/>
      </c>
      <c r="K10" s="6" t="str">
        <f>IF(ISERROR(VLOOKUP(B10,'[5]1500m.'!$D$8:$G$988,4,0)),"",(VLOOKUP(B10,'[5]1500m.'!$D$8:$G$988,4,0)))</f>
        <v/>
      </c>
      <c r="L10" s="7" t="str">
        <f>IF(ISERROR(VLOOKUP(B10,'[5]3000m.'!$D$8:$F$1000,3,0)),"",(VLOOKUP(B10,'[5]3000m.'!$D$8:$H$1000,3,0)))</f>
        <v/>
      </c>
      <c r="M10" s="10" t="str">
        <f>IF(ISERROR(VLOOKUP(B10,'[5]3000m.'!$D$8:$G$1000,4,0)),"",(VLOOKUP(B10,'[5]3000m.'!$D$8:$G$1000,4,0)))</f>
        <v/>
      </c>
      <c r="N10" s="5" t="str">
        <f>IF(ISERROR(VLOOKUP(B10,'[5]80m.Eng'!$D$8:$F$1000,3,0)),"",(VLOOKUP(B10,'[5]80m.Eng'!$D$8:$H$1000,3,0)))</f>
        <v/>
      </c>
      <c r="O10" s="6" t="str">
        <f>IF(ISERROR(VLOOKUP(B10,'[5]80m.Eng'!$D$8:$G$1000,4,0)),"",(VLOOKUP(B10,'[5]80m.Eng'!$D$8:$G$1000,4,0)))</f>
        <v/>
      </c>
      <c r="P10" s="5">
        <f>IF(ISERROR(VLOOKUP(B10,'[5]Uzun Atlama Genel'!$E$8:$J$1011,6,0)),"",(VLOOKUP(B10,'[5]Uzun Atlama Genel'!$E$8:$J$1011,6,0)))</f>
        <v>317</v>
      </c>
      <c r="Q10" s="6">
        <v>27</v>
      </c>
      <c r="R10" s="9" t="str">
        <f>IF(ISERROR(VLOOKUP(B10,[5]Üçadım!$E$8:$J$1000,6,0)),"",(VLOOKUP(B10,[5]Üçadım!$E$8:$J$1000,6,0)))</f>
        <v/>
      </c>
      <c r="S10" s="10" t="str">
        <f>IF(ISERROR(VLOOKUP(B10,[5]Üçadım!$E$8:$K$1000,7,0)),"",(VLOOKUP(B10,[5]Üçadım!$E$8:$K$1000,7,0)))</f>
        <v/>
      </c>
      <c r="T10" s="5" t="str">
        <f>IF(ISERROR(VLOOKUP(B10,[5]Yüksek!$E$8:$BR$1000,66,0)),"",(VLOOKUP(B10,[5]Yüksek!$E$8:$BR$1000,66,0)))</f>
        <v/>
      </c>
      <c r="U10" s="6" t="str">
        <f>IF(ISERROR(VLOOKUP(B10,[5]Yüksek!$E$8:$BS$1000,67,0)),"",(VLOOKUP(B10,[5]Yüksek!$E$8:$BS$1000,67,0)))</f>
        <v/>
      </c>
      <c r="V10" s="5" t="str">
        <f>IF(ISERROR(VLOOKUP(B10,[5]Sırık!$E$8:$BX$35555,72,0)),"",(VLOOKUP(B10,[5]Sırık!$E$8:$BX$35555,72,0)))</f>
        <v/>
      </c>
      <c r="W10" s="10" t="str">
        <f>IF(ISERROR(VLOOKUP(B10,[5]Sırık!$E$8:$BY$355555,73,0)),"",(VLOOKUP(B10,[5]Sırık!$E$8:$BY$355555,73,0)))</f>
        <v/>
      </c>
      <c r="X10" s="5">
        <f>IF(ISERROR(VLOOKUP(B10,[5]Gülle!$E$8:$J$1000,6,0)),"",(VLOOKUP(B10,[5]Gülle!$E$8:$J$1000,6,0)))</f>
        <v>453</v>
      </c>
      <c r="Y10" s="10">
        <v>36</v>
      </c>
      <c r="Z10" s="11" t="str">
        <f>IF(ISERROR(VLOOKUP(B10,[5]Çekiç!$E$8:$N$1000,6,0)),"",(VLOOKUP(B10,[5]Çekiç!$E$8:$N$1000,6,0)))</f>
        <v/>
      </c>
      <c r="AA10" s="10" t="str">
        <f>IF(ISERROR(VLOOKUP(B10,[5]Çekiç!$E$8:$O$1000,7,0)),"",(VLOOKUP(B10,[5]Çekiç!$E$8:$O$1000,7,0)))</f>
        <v/>
      </c>
      <c r="AB10" s="5" t="str">
        <f>IF(ISERROR(VLOOKUP(B10,[5]Disk!$E$8:$J$1000,6,0)),"",(VLOOKUP(B10,[5]Disk!$E$8:$J$1000,6,0)))</f>
        <v/>
      </c>
      <c r="AC10" s="6" t="str">
        <f>IF(ISERROR(VLOOKUP(B10,[5]Disk!$E$8:$K$1000,7,0)),"",(VLOOKUP(B10,[5]Disk!$E$8:$K$1000,7,0)))</f>
        <v/>
      </c>
      <c r="AD10" s="9" t="str">
        <f>IF(ISERROR(VLOOKUP(B10,[5]Cirit!$E$8:$J$1000,6,0)),"",(VLOOKUP(B10,[5]Cirit!$E$8:$J$1000,6,0)))</f>
        <v/>
      </c>
      <c r="AE10" s="10" t="str">
        <f>IF(ISERROR(VLOOKUP(B10,[5]Cirit!$E$8:$K$1000,7,0)),"",(VLOOKUP(B10,[5]Cirit!$E$8:$K$1000,7,0)))</f>
        <v/>
      </c>
      <c r="AF10" s="8">
        <f>G10+Q10+Y10</f>
        <v>120</v>
      </c>
    </row>
    <row r="11" spans="1:32" ht="20.25" x14ac:dyDescent="0.25">
      <c r="A11" s="3">
        <v>8</v>
      </c>
      <c r="B11" s="4" t="s">
        <v>72</v>
      </c>
      <c r="C11" s="4" t="s">
        <v>40</v>
      </c>
      <c r="D11" s="5" t="str">
        <f>IF(ISERROR(VLOOKUP(B11,'[5]60m.'!$D$8:$F$1000,3,0)),"",(VLOOKUP(B11,'[5]60m.'!$D$8:$F$1000,3,0)))</f>
        <v/>
      </c>
      <c r="E11" s="6" t="str">
        <f>IF(ISERROR(VLOOKUP(B11,'[5]60m.'!$D$8:$G$1000,4,0)),"",(VLOOKUP(B11,'[5]60m.'!$D$8:$G$1000,4,0)))</f>
        <v/>
      </c>
      <c r="F11" s="9">
        <f>IF(ISERROR(VLOOKUP(B11,'[5]80m.'!$D$8:$F$1000,3,0)),"",(VLOOKUP(B11,'[5]80m.'!$D$8:$H$1000,3,0)))</f>
        <v>1172</v>
      </c>
      <c r="G11" s="10">
        <v>73</v>
      </c>
      <c r="H11" s="7" t="str">
        <f>IF(ISERROR(VLOOKUP(B11,'[5]800m.'!$D$8:$F$978,3,0)),"",(VLOOKUP(B11,'[5]800m.'!$D$8:$H$978,3,0)))</f>
        <v/>
      </c>
      <c r="I11" s="10" t="str">
        <f>IF(ISERROR(VLOOKUP(B11,'[5]800m.'!$D$8:$G$978,4,0)),"",(VLOOKUP(B11,'[5]800m.'!$D$8:$G$978,4,0)))</f>
        <v/>
      </c>
      <c r="J11" s="7" t="str">
        <f>IF(ISERROR(VLOOKUP(B11,'[5]1500m.'!$D$8:$F$988,3,0)),"",(VLOOKUP(B11,'[5]1500m.'!$D$8:$H$991,3,0)))</f>
        <v/>
      </c>
      <c r="K11" s="6" t="str">
        <f>IF(ISERROR(VLOOKUP(B11,'[5]1500m.'!$D$8:$G$988,4,0)),"",(VLOOKUP(B11,'[5]1500m.'!$D$8:$G$988,4,0)))</f>
        <v/>
      </c>
      <c r="L11" s="7" t="str">
        <f>IF(ISERROR(VLOOKUP(B11,'[5]3000m.'!$D$8:$F$1000,3,0)),"",(VLOOKUP(B11,'[5]3000m.'!$D$8:$H$1000,3,0)))</f>
        <v/>
      </c>
      <c r="M11" s="10" t="str">
        <f>IF(ISERROR(VLOOKUP(B11,'[5]3000m.'!$D$8:$G$1000,4,0)),"",(VLOOKUP(B11,'[5]3000m.'!$D$8:$G$1000,4,0)))</f>
        <v/>
      </c>
      <c r="N11" s="5" t="str">
        <f>IF(ISERROR(VLOOKUP(B11,'[5]80m.Eng'!$D$8:$F$1000,3,0)),"",(VLOOKUP(B11,'[5]80m.Eng'!$D$8:$H$1000,3,0)))</f>
        <v/>
      </c>
      <c r="O11" s="6" t="str">
        <f>IF(ISERROR(VLOOKUP(B11,'[5]80m.Eng'!$D$8:$G$1000,4,0)),"",(VLOOKUP(B11,'[5]80m.Eng'!$D$8:$G$1000,4,0)))</f>
        <v/>
      </c>
      <c r="P11" s="5">
        <f>IF(ISERROR(VLOOKUP(B11,'[5]Uzun Atlama Genel'!$E$8:$J$1011,6,0)),"",(VLOOKUP(B11,'[5]Uzun Atlama Genel'!$E$8:$J$1011,6,0)))</f>
        <v>299</v>
      </c>
      <c r="Q11" s="6">
        <v>21</v>
      </c>
      <c r="R11" s="9" t="str">
        <f>IF(ISERROR(VLOOKUP(B11,[5]Üçadım!$E$8:$J$1000,6,0)),"",(VLOOKUP(B11,[5]Üçadım!$E$8:$J$1000,6,0)))</f>
        <v/>
      </c>
      <c r="S11" s="10" t="str">
        <f>IF(ISERROR(VLOOKUP(B11,[5]Üçadım!$E$8:$K$1000,7,0)),"",(VLOOKUP(B11,[5]Üçadım!$E$8:$K$1000,7,0)))</f>
        <v/>
      </c>
      <c r="T11" s="5" t="str">
        <f>IF(ISERROR(VLOOKUP(B11,[5]Yüksek!$E$8:$BR$1000,66,0)),"",(VLOOKUP(B11,[5]Yüksek!$E$8:$BR$1000,66,0)))</f>
        <v/>
      </c>
      <c r="U11" s="6" t="str">
        <f>IF(ISERROR(VLOOKUP(B11,[5]Yüksek!$E$8:$BS$1000,67,0)),"",(VLOOKUP(B11,[5]Yüksek!$E$8:$BS$1000,67,0)))</f>
        <v/>
      </c>
      <c r="V11" s="5" t="str">
        <f>IF(ISERROR(VLOOKUP(B11,[5]Sırık!$E$8:$BX$35555,72,0)),"",(VLOOKUP(B11,[5]Sırık!$E$8:$BX$35555,72,0)))</f>
        <v/>
      </c>
      <c r="W11" s="10" t="str">
        <f>IF(ISERROR(VLOOKUP(B11,[5]Sırık!$E$8:$BY$355555,73,0)),"",(VLOOKUP(B11,[5]Sırık!$E$8:$BY$355555,73,0)))</f>
        <v/>
      </c>
      <c r="X11" s="5" t="str">
        <f>IF(ISERROR(VLOOKUP(B11,[5]Gülle!$E$8:$J$1000,6,0)),"",(VLOOKUP(B11,[5]Gülle!$E$8:$J$1000,6,0)))</f>
        <v/>
      </c>
      <c r="Y11" s="10" t="str">
        <f>IF(ISERROR(VLOOKUP(B11,[5]Gülle!$E$8:$K$1000,7,0)),"",(VLOOKUP(B11,[5]Gülle!$E$8:$K$1000,7,0)))</f>
        <v/>
      </c>
      <c r="Z11" s="11" t="str">
        <f>IF(ISERROR(VLOOKUP(B11,[5]Çekiç!$E$8:$N$1000,6,0)),"",(VLOOKUP(B11,[5]Çekiç!$E$8:$N$1000,6,0)))</f>
        <v/>
      </c>
      <c r="AA11" s="10" t="str">
        <f>IF(ISERROR(VLOOKUP(B11,[5]Çekiç!$E$8:$O$1000,7,0)),"",(VLOOKUP(B11,[5]Çekiç!$E$8:$O$1000,7,0)))</f>
        <v/>
      </c>
      <c r="AB11" s="5" t="str">
        <f>IF(ISERROR(VLOOKUP(B11,[5]Disk!$E$8:$J$1000,6,0)),"",(VLOOKUP(B11,[5]Disk!$E$8:$J$1000,6,0)))</f>
        <v/>
      </c>
      <c r="AC11" s="6" t="str">
        <f>IF(ISERROR(VLOOKUP(B11,[5]Disk!$E$8:$K$1000,7,0)),"",(VLOOKUP(B11,[5]Disk!$E$8:$K$1000,7,0)))</f>
        <v/>
      </c>
      <c r="AD11" s="9">
        <f>IF(ISERROR(VLOOKUP(B11,[5]Cirit!$E$8:$J$1000,6,0)),"",(VLOOKUP(B11,[5]Cirit!$E$8:$J$1000,6,0)))</f>
        <v>987</v>
      </c>
      <c r="AE11" s="10">
        <v>18</v>
      </c>
      <c r="AF11" s="8">
        <f>G11+Q11+AE11</f>
        <v>112</v>
      </c>
    </row>
    <row r="12" spans="1:32" ht="20.25" x14ac:dyDescent="0.25">
      <c r="A12" s="3">
        <v>9</v>
      </c>
      <c r="B12" s="4" t="s">
        <v>73</v>
      </c>
      <c r="C12" s="4" t="s">
        <v>40</v>
      </c>
      <c r="D12" s="5" t="str">
        <f>IF(ISERROR(VLOOKUP(B12,'[5]60m.'!$D$8:$F$1000,3,0)),"",(VLOOKUP(B12,'[5]60m.'!$D$8:$F$1000,3,0)))</f>
        <v/>
      </c>
      <c r="E12" s="6" t="str">
        <f>IF(ISERROR(VLOOKUP(B12,'[5]60m.'!$D$8:$G$1000,4,0)),"",(VLOOKUP(B12,'[5]60m.'!$D$8:$G$1000,4,0)))</f>
        <v/>
      </c>
      <c r="F12" s="9" t="str">
        <f>IF(ISERROR(VLOOKUP(B12,'[5]80m.'!$D$8:$F$1000,3,0)),"",(VLOOKUP(B12,'[5]80m.'!$D$8:$H$1000,3,0)))</f>
        <v/>
      </c>
      <c r="G12" s="10" t="str">
        <f>IF(ISERROR(VLOOKUP(B12,'[5]80m.'!$D$8:$G$1000,4,0)),"",(VLOOKUP(B12,'[5]80m.'!$D$8:$G$1000,4,0)))</f>
        <v/>
      </c>
      <c r="H12" s="7" t="str">
        <f>IF(ISERROR(VLOOKUP(B12,'[5]800m.'!$D$8:$F$978,3,0)),"",(VLOOKUP(B12,'[5]800m.'!$D$8:$H$978,3,0)))</f>
        <v/>
      </c>
      <c r="I12" s="10" t="str">
        <f>IF(ISERROR(VLOOKUP(B12,'[5]800m.'!$D$8:$G$978,4,0)),"",(VLOOKUP(B12,'[5]800m.'!$D$8:$G$978,4,0)))</f>
        <v/>
      </c>
      <c r="J12" s="7">
        <f>IF(ISERROR(VLOOKUP(B12,'[5]1500m.'!$D$8:$F$988,3,0)),"",(VLOOKUP(B12,'[5]1500m.'!$D$8:$H$991,3,0)))</f>
        <v>52461</v>
      </c>
      <c r="K12" s="6">
        <v>42</v>
      </c>
      <c r="L12" s="7" t="str">
        <f>IF(ISERROR(VLOOKUP(B12,'[5]3000m.'!$D$8:$F$1000,3,0)),"",(VLOOKUP(B12,'[5]3000m.'!$D$8:$H$1000,3,0)))</f>
        <v/>
      </c>
      <c r="M12" s="10" t="str">
        <f>IF(ISERROR(VLOOKUP(B12,'[5]3000m.'!$D$8:$G$1000,4,0)),"",(VLOOKUP(B12,'[5]3000m.'!$D$8:$G$1000,4,0)))</f>
        <v/>
      </c>
      <c r="N12" s="5" t="str">
        <f>IF(ISERROR(VLOOKUP(B12,'[5]80m.Eng'!$D$8:$F$1000,3,0)),"",(VLOOKUP(B12,'[5]80m.Eng'!$D$8:$H$1000,3,0)))</f>
        <v/>
      </c>
      <c r="O12" s="6" t="str">
        <f>IF(ISERROR(VLOOKUP(B12,'[5]80m.Eng'!$D$8:$G$1000,4,0)),"",(VLOOKUP(B12,'[5]80m.Eng'!$D$8:$G$1000,4,0)))</f>
        <v/>
      </c>
      <c r="P12" s="5">
        <f>IF(ISERROR(VLOOKUP(B12,'[5]Uzun Atlama Genel'!$E$8:$J$1011,6,0)),"",(VLOOKUP(B12,'[5]Uzun Atlama Genel'!$E$8:$J$1011,6,0)))</f>
        <v>326</v>
      </c>
      <c r="Q12" s="6">
        <v>30</v>
      </c>
      <c r="R12" s="9" t="str">
        <f>IF(ISERROR(VLOOKUP(B12,[5]Üçadım!$E$8:$J$1000,6,0)),"",(VLOOKUP(B12,[5]Üçadım!$E$8:$J$1000,6,0)))</f>
        <v/>
      </c>
      <c r="S12" s="10" t="str">
        <f>IF(ISERROR(VLOOKUP(B12,[5]Üçadım!$E$8:$K$1000,7,0)),"",(VLOOKUP(B12,[5]Üçadım!$E$8:$K$1000,7,0)))</f>
        <v/>
      </c>
      <c r="T12" s="5" t="str">
        <f>IF(ISERROR(VLOOKUP(B12,[5]Yüksek!$E$8:$BR$1000,66,0)),"",(VLOOKUP(B12,[5]Yüksek!$E$8:$BR$1000,66,0)))</f>
        <v/>
      </c>
      <c r="U12" s="6" t="str">
        <f>IF(ISERROR(VLOOKUP(B12,[5]Yüksek!$E$8:$BS$1000,67,0)),"",(VLOOKUP(B12,[5]Yüksek!$E$8:$BS$1000,67,0)))</f>
        <v/>
      </c>
      <c r="V12" s="5" t="str">
        <f>IF(ISERROR(VLOOKUP(B12,[5]Sırık!$E$8:$BX$35555,72,0)),"",(VLOOKUP(B12,[5]Sırık!$E$8:$BX$35555,72,0)))</f>
        <v/>
      </c>
      <c r="W12" s="10" t="str">
        <f>IF(ISERROR(VLOOKUP(B12,[5]Sırık!$E$8:$BY$355555,73,0)),"",(VLOOKUP(B12,[5]Sırık!$E$8:$BY$355555,73,0)))</f>
        <v/>
      </c>
      <c r="X12" s="5">
        <f>IF(ISERROR(VLOOKUP(B12,[5]Gülle!$E$8:$J$1000,6,0)),"",(VLOOKUP(B12,[5]Gülle!$E$8:$J$1000,6,0)))</f>
        <v>429</v>
      </c>
      <c r="Y12" s="10">
        <v>35</v>
      </c>
      <c r="Z12" s="11" t="str">
        <f>IF(ISERROR(VLOOKUP(B12,[5]Çekiç!$E$8:$N$1000,6,0)),"",(VLOOKUP(B12,[5]Çekiç!$E$8:$N$1000,6,0)))</f>
        <v/>
      </c>
      <c r="AA12" s="10" t="str">
        <f>IF(ISERROR(VLOOKUP(B12,[5]Çekiç!$E$8:$O$1000,7,0)),"",(VLOOKUP(B12,[5]Çekiç!$E$8:$O$1000,7,0)))</f>
        <v/>
      </c>
      <c r="AB12" s="5" t="str">
        <f>IF(ISERROR(VLOOKUP(B12,[5]Disk!$E$8:$J$1000,6,0)),"",(VLOOKUP(B12,[5]Disk!$E$8:$J$1000,6,0)))</f>
        <v/>
      </c>
      <c r="AC12" s="6" t="str">
        <f>IF(ISERROR(VLOOKUP(B12,[5]Disk!$E$8:$K$1000,7,0)),"",(VLOOKUP(B12,[5]Disk!$E$8:$K$1000,7,0)))</f>
        <v/>
      </c>
      <c r="AD12" s="9" t="str">
        <f>IF(ISERROR(VLOOKUP(B12,[5]Cirit!$E$8:$J$1000,6,0)),"",(VLOOKUP(B12,[5]Cirit!$E$8:$J$1000,6,0)))</f>
        <v/>
      </c>
      <c r="AE12" s="10" t="str">
        <f>IF(ISERROR(VLOOKUP(B12,[5]Cirit!$E$8:$K$1000,7,0)),"",(VLOOKUP(B12,[5]Cirit!$E$8:$K$1000,7,0)))</f>
        <v/>
      </c>
      <c r="AF12" s="8">
        <f>K12+Q12+Y12</f>
        <v>107</v>
      </c>
    </row>
    <row r="13" spans="1:32" ht="30" x14ac:dyDescent="0.25">
      <c r="A13" s="23" t="s">
        <v>23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32" ht="18" x14ac:dyDescent="0.25">
      <c r="A14" s="34" t="s">
        <v>0</v>
      </c>
      <c r="B14" s="35" t="s">
        <v>1</v>
      </c>
      <c r="C14" s="36" t="s">
        <v>2</v>
      </c>
      <c r="D14" s="38" t="s">
        <v>35</v>
      </c>
      <c r="E14" s="38"/>
      <c r="F14" s="32" t="s">
        <v>4</v>
      </c>
      <c r="G14" s="33"/>
      <c r="H14" s="32" t="s">
        <v>15</v>
      </c>
      <c r="I14" s="33"/>
      <c r="J14" s="32" t="s">
        <v>16</v>
      </c>
      <c r="K14" s="33"/>
      <c r="L14" s="32" t="s">
        <v>27</v>
      </c>
      <c r="M14" s="33"/>
      <c r="N14" s="38" t="s">
        <v>36</v>
      </c>
      <c r="O14" s="38"/>
      <c r="P14" s="32" t="s">
        <v>6</v>
      </c>
      <c r="Q14" s="33"/>
      <c r="R14" s="32" t="s">
        <v>29</v>
      </c>
      <c r="S14" s="33"/>
      <c r="T14" s="38" t="s">
        <v>7</v>
      </c>
      <c r="U14" s="38"/>
      <c r="V14" s="32" t="s">
        <v>30</v>
      </c>
      <c r="W14" s="33"/>
      <c r="X14" s="32" t="s">
        <v>17</v>
      </c>
      <c r="Y14" s="33"/>
      <c r="Z14" s="32" t="s">
        <v>20</v>
      </c>
      <c r="AA14" s="33"/>
      <c r="AB14" s="38" t="s">
        <v>18</v>
      </c>
      <c r="AC14" s="38"/>
      <c r="AD14" s="32" t="s">
        <v>19</v>
      </c>
      <c r="AE14" s="33"/>
      <c r="AF14" s="39" t="s">
        <v>8</v>
      </c>
    </row>
    <row r="15" spans="1:32" ht="15.75" customHeight="1" x14ac:dyDescent="0.25">
      <c r="A15" s="34"/>
      <c r="B15" s="35"/>
      <c r="C15" s="37"/>
      <c r="D15" s="1" t="s">
        <v>9</v>
      </c>
      <c r="E15" s="2" t="s">
        <v>10</v>
      </c>
      <c r="F15" s="1" t="s">
        <v>9</v>
      </c>
      <c r="G15" s="2" t="s">
        <v>10</v>
      </c>
      <c r="H15" s="1" t="s">
        <v>9</v>
      </c>
      <c r="I15" s="2" t="s">
        <v>10</v>
      </c>
      <c r="J15" s="1" t="s">
        <v>9</v>
      </c>
      <c r="K15" s="2" t="s">
        <v>10</v>
      </c>
      <c r="L15" s="1" t="s">
        <v>9</v>
      </c>
      <c r="M15" s="2" t="s">
        <v>10</v>
      </c>
      <c r="N15" s="1" t="s">
        <v>9</v>
      </c>
      <c r="O15" s="2" t="s">
        <v>10</v>
      </c>
      <c r="P15" s="1" t="s">
        <v>9</v>
      </c>
      <c r="Q15" s="2" t="s">
        <v>10</v>
      </c>
      <c r="R15" s="1" t="s">
        <v>9</v>
      </c>
      <c r="S15" s="2" t="s">
        <v>10</v>
      </c>
      <c r="T15" s="1" t="s">
        <v>9</v>
      </c>
      <c r="U15" s="2" t="s">
        <v>10</v>
      </c>
      <c r="V15" s="1" t="s">
        <v>9</v>
      </c>
      <c r="W15" s="2" t="s">
        <v>10</v>
      </c>
      <c r="X15" s="1" t="s">
        <v>9</v>
      </c>
      <c r="Y15" s="2" t="s">
        <v>10</v>
      </c>
      <c r="Z15" s="1" t="s">
        <v>9</v>
      </c>
      <c r="AA15" s="2" t="s">
        <v>10</v>
      </c>
      <c r="AB15" s="1" t="s">
        <v>9</v>
      </c>
      <c r="AC15" s="2" t="s">
        <v>10</v>
      </c>
      <c r="AD15" s="1" t="s">
        <v>9</v>
      </c>
      <c r="AE15" s="2" t="s">
        <v>10</v>
      </c>
      <c r="AF15" s="39"/>
    </row>
    <row r="16" spans="1:32" ht="20.25" x14ac:dyDescent="0.25">
      <c r="A16" s="3">
        <v>1</v>
      </c>
      <c r="B16" s="4" t="s">
        <v>74</v>
      </c>
      <c r="C16" s="4" t="s">
        <v>40</v>
      </c>
      <c r="D16" s="5">
        <f>IF(ISERROR(VLOOKUP(B16,'[6]60m.'!$D$8:$F$1010,3,0)),"",(VLOOKUP(B16,'[6]60m.'!$D$8:$F$1010,3,0)))</f>
        <v>834</v>
      </c>
      <c r="E16" s="6">
        <v>79</v>
      </c>
      <c r="F16" s="9" t="str">
        <f>IF(ISERROR(VLOOKUP(B16,'[6]80m.'!$D$8:$F$1000,3,0)),"",(VLOOKUP(B16,'[6]80m.'!$D$8:$H$1000,3,0)))</f>
        <v/>
      </c>
      <c r="G16" s="10" t="str">
        <f>IF(ISERROR(VLOOKUP(B16,'[6]80m.'!$D$8:$G$1000,4,0)),"",(VLOOKUP(B16,'[6]80m.'!$D$8:$G$1000,4,0)))</f>
        <v/>
      </c>
      <c r="H16" s="7" t="str">
        <f>IF(ISERROR(VLOOKUP(B16,'[6]800m.'!$D$8:$F$978,3,0)),"",(VLOOKUP(B16,'[6]800m.'!$D$8:$H$978,3,0)))</f>
        <v/>
      </c>
      <c r="I16" s="10" t="str">
        <f>IF(ISERROR(VLOOKUP(B16,'[6]800m.'!$D$8:$G$978,4,0)),"",(VLOOKUP(B16,'[6]800m.'!$D$8:$G$978,4,0)))</f>
        <v/>
      </c>
      <c r="J16" s="7" t="str">
        <f>IF(ISERROR(VLOOKUP(B16,'[6]2000m.'!$D$8:$F$988,3,0)),"",(VLOOKUP(B16,'[6]2000m.'!$D$8:$H$991,3,0)))</f>
        <v/>
      </c>
      <c r="K16" s="6" t="str">
        <f>IF(ISERROR(VLOOKUP(B16,'[6]2000m.'!$D$8:$G$988,4,0)),"",(VLOOKUP(B16,'[6]2000m.'!$D$8:$G$988,4,0)))</f>
        <v/>
      </c>
      <c r="L16" s="7" t="str">
        <f>IF(ISERROR(VLOOKUP(B16,'[6]3000m.'!$D$8:$F$1000,3,0)),"",(VLOOKUP(B16,'[6]3000m.'!$D$8:$H$1000,3,0)))</f>
        <v/>
      </c>
      <c r="M16" s="10" t="str">
        <f>IF(ISERROR(VLOOKUP(B16,'[6]3000m.'!$D$8:$G$1000,4,0)),"",(VLOOKUP(B16,'[6]3000m.'!$D$8:$G$1000,4,0)))</f>
        <v/>
      </c>
      <c r="N16" s="5" t="str">
        <f>IF(ISERROR(VLOOKUP(B16,'[6]100m.Eng'!$D$8:$F$1000,3,0)),"",(VLOOKUP(B16,'[6]100m.Eng'!$D$8:$H$1000,3,0)))</f>
        <v/>
      </c>
      <c r="O16" s="6" t="str">
        <f>IF(ISERROR(VLOOKUP(B16,'[6]100m.Eng'!$D$8:$G$1000,4,0)),"",(VLOOKUP(B16,'[6]100m.Eng'!$D$8:$G$1000,4,0)))</f>
        <v/>
      </c>
      <c r="P16" s="5">
        <f>IF(ISERROR(VLOOKUP(B16,'[6]Uzun Atlama Genel'!$E$8:$J$1011,6,0)),"",(VLOOKUP(B16,'[6]Uzun Atlama Genel'!$E$8:$J$1011,6,0)))</f>
        <v>493</v>
      </c>
      <c r="Q16" s="6">
        <v>63</v>
      </c>
      <c r="R16" s="9" t="str">
        <f>IF(ISERROR(VLOOKUP(B16,[6]Üçadım!$E$8:$J$1000,6,0)),"",(VLOOKUP(B16,[6]Üçadım!$E$8:$J$1000,6,0)))</f>
        <v/>
      </c>
      <c r="S16" s="10" t="str">
        <f>IF(ISERROR(VLOOKUP(B16,[6]Üçadım!$E$8:$K$1000,7,0)),"",(VLOOKUP(B16,[6]Üçadım!$E$8:$K$1000,7,0)))</f>
        <v/>
      </c>
      <c r="T16" s="5" t="str">
        <f>IF(ISERROR(VLOOKUP(B16,[6]Yüksek!$E$8:$BR$1000,66,0)),"",(VLOOKUP(B16,[6]Yüksek!$E$8:$BR$1000,66,0)))</f>
        <v/>
      </c>
      <c r="U16" s="6" t="str">
        <f>IF(ISERROR(VLOOKUP(B16,[6]Yüksek!$E$8:$BS$1000,67,0)),"",(VLOOKUP(B16,[6]Yüksek!$E$8:$BS$1000,67,0)))</f>
        <v/>
      </c>
      <c r="V16" s="5" t="str">
        <f>IF(ISERROR(VLOOKUP(B16,[6]Sırık!$E$8:$BX$35555,72,0)),"",(VLOOKUP(B16,[6]Sırık!$E$8:$BX$35555,72,0)))</f>
        <v/>
      </c>
      <c r="W16" s="10" t="str">
        <f>IF(ISERROR(VLOOKUP(B16,[6]Sırık!$E$8:$BY$355555,73,0)),"",(VLOOKUP(B16,[6]Sırık!$E$8:$BY$355555,73,0)))</f>
        <v/>
      </c>
      <c r="X16" s="5">
        <f>IF(ISERROR(VLOOKUP(B16,[6]Gülle!$E$8:$J$1000,6,0)),"",(VLOOKUP(B16,[6]Gülle!$E$8:$J$1000,6,0)))</f>
        <v>714</v>
      </c>
      <c r="Y16" s="10">
        <v>41</v>
      </c>
      <c r="Z16" s="11" t="str">
        <f>IF(ISERROR(VLOOKUP(B16,[6]Çekiç!$E$8:$N$1000,6,0)),"",(VLOOKUP(B16,[6]Çekiç!$E$8:$N$1000,6,0)))</f>
        <v/>
      </c>
      <c r="AA16" s="10" t="str">
        <f>IF(ISERROR(VLOOKUP(B16,[6]Çekiç!$E$8:$O$1000,7,0)),"",(VLOOKUP(B16,[6]Çekiç!$E$8:$O$1000,7,0)))</f>
        <v/>
      </c>
      <c r="AB16" s="5" t="str">
        <f>IF(ISERROR(VLOOKUP(B16,[6]Disk!$E$8:$J$1000,6,0)),"",(VLOOKUP(B16,[6]Disk!$E$8:$J$1000,6,0)))</f>
        <v/>
      </c>
      <c r="AC16" s="6" t="str">
        <f>IF(ISERROR(VLOOKUP(B16,[6]Disk!$E$8:$K$1000,7,0)),"",(VLOOKUP(B16,[6]Disk!$E$8:$K$1000,7,0)))</f>
        <v/>
      </c>
      <c r="AD16" s="9" t="str">
        <f>IF(ISERROR(VLOOKUP(B16,[6]Cirit!$E$8:$J$1000,6,0)),"",(VLOOKUP(B16,[6]Cirit!$E$8:$J$1000,6,0)))</f>
        <v/>
      </c>
      <c r="AE16" s="10" t="str">
        <f>IF(ISERROR(VLOOKUP(B16,[6]Cirit!$E$8:$K$1000,7,0)),"",(VLOOKUP(B16,[6]Cirit!$E$8:$K$1000,7,0)))</f>
        <v/>
      </c>
      <c r="AF16" s="8">
        <f t="shared" ref="AF16:AF34" si="0">SUM(E16,U16,Q16,AC16,K16,O16,G16,M16,W16,Y16,AE16,I16,S16,AA16)</f>
        <v>183</v>
      </c>
    </row>
    <row r="17" spans="1:32" ht="20.25" x14ac:dyDescent="0.25">
      <c r="A17" s="3">
        <v>2</v>
      </c>
      <c r="B17" s="4" t="s">
        <v>75</v>
      </c>
      <c r="C17" s="4" t="s">
        <v>40</v>
      </c>
      <c r="D17" s="5" t="str">
        <f>IF(ISERROR(VLOOKUP(B17,'[6]60m.'!$D$8:$F$1010,3,0)),"",(VLOOKUP(B17,'[6]60m.'!$D$8:$F$1010,3,0)))</f>
        <v/>
      </c>
      <c r="E17" s="6" t="str">
        <f>IF(ISERROR(VLOOKUP(B17,'[6]60m.'!$D$8:$G$1010,4,0)),"",(VLOOKUP(B17,'[6]60m.'!$D$8:$G$1010,4,0)))</f>
        <v/>
      </c>
      <c r="F17" s="9">
        <f>IF(ISERROR(VLOOKUP(B17,'[6]80m.'!$D$8:$F$1000,3,0)),"",(VLOOKUP(B17,'[6]80m.'!$D$8:$H$1000,3,0)))</f>
        <v>1052</v>
      </c>
      <c r="G17" s="10">
        <v>79</v>
      </c>
      <c r="H17" s="7" t="str">
        <f>IF(ISERROR(VLOOKUP(B17,'[6]800m.'!$D$8:$F$978,3,0)),"",(VLOOKUP(B17,'[6]800m.'!$D$8:$H$978,3,0)))</f>
        <v/>
      </c>
      <c r="I17" s="10" t="str">
        <f>IF(ISERROR(VLOOKUP(B17,'[6]800m.'!$D$8:$G$978,4,0)),"",(VLOOKUP(B17,'[6]800m.'!$D$8:$G$978,4,0)))</f>
        <v/>
      </c>
      <c r="J17" s="7" t="str">
        <f>IF(ISERROR(VLOOKUP(B17,'[6]2000m.'!$D$8:$F$988,3,0)),"",(VLOOKUP(B17,'[6]2000m.'!$D$8:$H$991,3,0)))</f>
        <v/>
      </c>
      <c r="K17" s="6" t="str">
        <f>IF(ISERROR(VLOOKUP(B17,'[6]2000m.'!$D$8:$G$988,4,0)),"",(VLOOKUP(B17,'[6]2000m.'!$D$8:$G$988,4,0)))</f>
        <v/>
      </c>
      <c r="L17" s="7" t="str">
        <f>IF(ISERROR(VLOOKUP(B17,'[6]3000m.'!$D$8:$F$1000,3,0)),"",(VLOOKUP(B17,'[6]3000m.'!$D$8:$H$1000,3,0)))</f>
        <v/>
      </c>
      <c r="M17" s="10" t="str">
        <f>IF(ISERROR(VLOOKUP(B17,'[6]3000m.'!$D$8:$G$1000,4,0)),"",(VLOOKUP(B17,'[6]3000m.'!$D$8:$G$1000,4,0)))</f>
        <v/>
      </c>
      <c r="N17" s="5" t="str">
        <f>IF(ISERROR(VLOOKUP(B17,'[6]100m.Eng'!$D$8:$F$1000,3,0)),"",(VLOOKUP(B17,'[6]100m.Eng'!$D$8:$H$1000,3,0)))</f>
        <v/>
      </c>
      <c r="O17" s="6" t="str">
        <f>IF(ISERROR(VLOOKUP(B17,'[6]100m.Eng'!$D$8:$G$1000,4,0)),"",(VLOOKUP(B17,'[6]100m.Eng'!$D$8:$G$1000,4,0)))</f>
        <v/>
      </c>
      <c r="P17" s="5">
        <f>IF(ISERROR(VLOOKUP(B17,'[6]Uzun Atlama Genel'!$E$8:$J$1011,6,0)),"",(VLOOKUP(B17,'[6]Uzun Atlama Genel'!$E$8:$J$1011,6,0)))</f>
        <v>479</v>
      </c>
      <c r="Q17" s="6">
        <v>59</v>
      </c>
      <c r="R17" s="9" t="str">
        <f>IF(ISERROR(VLOOKUP(B17,[6]Üçadım!$E$8:$J$1000,6,0)),"",(VLOOKUP(B17,[6]Üçadım!$E$8:$J$1000,6,0)))</f>
        <v/>
      </c>
      <c r="S17" s="10" t="str">
        <f>IF(ISERROR(VLOOKUP(B17,[6]Üçadım!$E$8:$K$1000,7,0)),"",(VLOOKUP(B17,[6]Üçadım!$E$8:$K$1000,7,0)))</f>
        <v/>
      </c>
      <c r="T17" s="5" t="str">
        <f>IF(ISERROR(VLOOKUP(B17,[6]Yüksek!$E$8:$BR$1000,66,0)),"",(VLOOKUP(B17,[6]Yüksek!$E$8:$BR$1000,66,0)))</f>
        <v/>
      </c>
      <c r="U17" s="6" t="str">
        <f>IF(ISERROR(VLOOKUP(B17,[6]Yüksek!$E$8:$BS$1000,67,0)),"",(VLOOKUP(B17,[6]Yüksek!$E$8:$BS$1000,67,0)))</f>
        <v/>
      </c>
      <c r="V17" s="5" t="str">
        <f>IF(ISERROR(VLOOKUP(B17,[6]Sırık!$E$8:$BX$35555,72,0)),"",(VLOOKUP(B17,[6]Sırık!$E$8:$BX$35555,72,0)))</f>
        <v/>
      </c>
      <c r="W17" s="10" t="str">
        <f>IF(ISERROR(VLOOKUP(B17,[6]Sırık!$E$8:$BY$355555,73,0)),"",(VLOOKUP(B17,[6]Sırık!$E$8:$BY$355555,73,0)))</f>
        <v/>
      </c>
      <c r="X17" s="5">
        <f>IF(ISERROR(VLOOKUP(B17,[6]Gülle!$E$8:$J$1000,6,0)),"",(VLOOKUP(B17,[6]Gülle!$E$8:$J$1000,6,0)))</f>
        <v>617</v>
      </c>
      <c r="Y17" s="10">
        <v>34</v>
      </c>
      <c r="Z17" s="11" t="str">
        <f>IF(ISERROR(VLOOKUP(B17,[6]Çekiç!$E$8:$N$1000,6,0)),"",(VLOOKUP(B17,[6]Çekiç!$E$8:$N$1000,6,0)))</f>
        <v/>
      </c>
      <c r="AA17" s="10" t="str">
        <f>IF(ISERROR(VLOOKUP(B17,[6]Çekiç!$E$8:$O$1000,7,0)),"",(VLOOKUP(B17,[6]Çekiç!$E$8:$O$1000,7,0)))</f>
        <v/>
      </c>
      <c r="AB17" s="5" t="str">
        <f>IF(ISERROR(VLOOKUP(B17,[6]Disk!$E$8:$J$1000,6,0)),"",(VLOOKUP(B17,[6]Disk!$E$8:$J$1000,6,0)))</f>
        <v/>
      </c>
      <c r="AC17" s="6" t="str">
        <f>IF(ISERROR(VLOOKUP(B17,[6]Disk!$E$8:$K$1000,7,0)),"",(VLOOKUP(B17,[6]Disk!$E$8:$K$1000,7,0)))</f>
        <v/>
      </c>
      <c r="AD17" s="9" t="str">
        <f>IF(ISERROR(VLOOKUP(B17,[6]Cirit!$E$8:$J$1000,6,0)),"",(VLOOKUP(B17,[6]Cirit!$E$8:$J$1000,6,0)))</f>
        <v/>
      </c>
      <c r="AE17" s="10" t="str">
        <f>IF(ISERROR(VLOOKUP(B17,[6]Cirit!$E$8:$K$1000,7,0)),"",(VLOOKUP(B17,[6]Cirit!$E$8:$K$1000,7,0)))</f>
        <v/>
      </c>
      <c r="AF17" s="8">
        <f t="shared" si="0"/>
        <v>172</v>
      </c>
    </row>
    <row r="18" spans="1:32" ht="20.25" x14ac:dyDescent="0.25">
      <c r="A18" s="3">
        <v>3</v>
      </c>
      <c r="B18" s="4" t="s">
        <v>76</v>
      </c>
      <c r="C18" s="4" t="s">
        <v>40</v>
      </c>
      <c r="D18" s="5" t="str">
        <f>IF(ISERROR(VLOOKUP(B18,'[6]60m.'!$D$8:$F$1010,3,0)),"",(VLOOKUP(B18,'[6]60m.'!$D$8:$F$1010,3,0)))</f>
        <v/>
      </c>
      <c r="E18" s="6" t="str">
        <f>IF(ISERROR(VLOOKUP(B18,'[6]60m.'!$D$8:$G$1010,4,0)),"",(VLOOKUP(B18,'[6]60m.'!$D$8:$G$1010,4,0)))</f>
        <v/>
      </c>
      <c r="F18" s="9">
        <f>IF(ISERROR(VLOOKUP(B18,'[6]80m.'!$D$8:$F$1000,3,0)),"",(VLOOKUP(B18,'[6]80m.'!$D$8:$H$1000,3,0)))</f>
        <v>1073</v>
      </c>
      <c r="G18" s="10">
        <v>75</v>
      </c>
      <c r="H18" s="7" t="str">
        <f>IF(ISERROR(VLOOKUP(B18,'[6]800m.'!$D$8:$F$978,3,0)),"",(VLOOKUP(B18,'[6]800m.'!$D$8:$H$978,3,0)))</f>
        <v/>
      </c>
      <c r="I18" s="10" t="str">
        <f>IF(ISERROR(VLOOKUP(B18,'[6]800m.'!$D$8:$G$978,4,0)),"",(VLOOKUP(B18,'[6]800m.'!$D$8:$G$978,4,0)))</f>
        <v/>
      </c>
      <c r="J18" s="7" t="str">
        <f>IF(ISERROR(VLOOKUP(B18,'[6]2000m.'!$D$8:$F$988,3,0)),"",(VLOOKUP(B18,'[6]2000m.'!$D$8:$H$991,3,0)))</f>
        <v/>
      </c>
      <c r="K18" s="6" t="str">
        <f>IF(ISERROR(VLOOKUP(B18,'[6]2000m.'!$D$8:$G$988,4,0)),"",(VLOOKUP(B18,'[6]2000m.'!$D$8:$G$988,4,0)))</f>
        <v/>
      </c>
      <c r="L18" s="7" t="str">
        <f>IF(ISERROR(VLOOKUP(B18,'[6]3000m.'!$D$8:$F$1000,3,0)),"",(VLOOKUP(B18,'[6]3000m.'!$D$8:$H$1000,3,0)))</f>
        <v/>
      </c>
      <c r="M18" s="10" t="str">
        <f>IF(ISERROR(VLOOKUP(B18,'[6]3000m.'!$D$8:$G$1000,4,0)),"",(VLOOKUP(B18,'[6]3000m.'!$D$8:$G$1000,4,0)))</f>
        <v/>
      </c>
      <c r="N18" s="5" t="str">
        <f>IF(ISERROR(VLOOKUP(B18,'[6]100m.Eng'!$D$8:$F$1000,3,0)),"",(VLOOKUP(B18,'[6]100m.Eng'!$D$8:$H$1000,3,0)))</f>
        <v/>
      </c>
      <c r="O18" s="6" t="str">
        <f>IF(ISERROR(VLOOKUP(B18,'[6]100m.Eng'!$D$8:$G$1000,4,0)),"",(VLOOKUP(B18,'[6]100m.Eng'!$D$8:$G$1000,4,0)))</f>
        <v/>
      </c>
      <c r="P18" s="5">
        <f>IF(ISERROR(VLOOKUP(B18,'[6]Uzun Atlama Genel'!$E$8:$J$1011,6,0)),"",(VLOOKUP(B18,'[6]Uzun Atlama Genel'!$E$8:$J$1011,6,0)))</f>
        <v>477</v>
      </c>
      <c r="Q18" s="6">
        <v>59</v>
      </c>
      <c r="R18" s="9" t="str">
        <f>IF(ISERROR(VLOOKUP(B18,[6]Üçadım!$E$8:$J$1000,6,0)),"",(VLOOKUP(B18,[6]Üçadım!$E$8:$J$1000,6,0)))</f>
        <v/>
      </c>
      <c r="S18" s="10" t="str">
        <f>IF(ISERROR(VLOOKUP(B18,[6]Üçadım!$E$8:$K$1000,7,0)),"",(VLOOKUP(B18,[6]Üçadım!$E$8:$K$1000,7,0)))</f>
        <v/>
      </c>
      <c r="T18" s="5" t="str">
        <f>IF(ISERROR(VLOOKUP(B18,[6]Yüksek!$E$8:$BR$1000,66,0)),"",(VLOOKUP(B18,[6]Yüksek!$E$8:$BR$1000,66,0)))</f>
        <v/>
      </c>
      <c r="U18" s="6" t="str">
        <f>IF(ISERROR(VLOOKUP(B18,[6]Yüksek!$E$8:$BS$1000,67,0)),"",(VLOOKUP(B18,[6]Yüksek!$E$8:$BS$1000,67,0)))</f>
        <v/>
      </c>
      <c r="V18" s="5" t="str">
        <f>IF(ISERROR(VLOOKUP(B18,[6]Sırık!$E$8:$BX$35555,72,0)),"",(VLOOKUP(B18,[6]Sırık!$E$8:$BX$35555,72,0)))</f>
        <v/>
      </c>
      <c r="W18" s="10" t="str">
        <f>IF(ISERROR(VLOOKUP(B18,[6]Sırık!$E$8:$BY$355555,73,0)),"",(VLOOKUP(B18,[6]Sırık!$E$8:$BY$355555,73,0)))</f>
        <v/>
      </c>
      <c r="X18" s="5">
        <f>IF(ISERROR(VLOOKUP(B18,[6]Gülle!$E$8:$J$1000,6,0)),"",(VLOOKUP(B18,[6]Gülle!$E$8:$J$1000,6,0)))</f>
        <v>462</v>
      </c>
      <c r="Y18" s="10">
        <v>24</v>
      </c>
      <c r="Z18" s="11" t="str">
        <f>IF(ISERROR(VLOOKUP(B18,[6]Çekiç!$E$8:$N$1000,6,0)),"",(VLOOKUP(B18,[6]Çekiç!$E$8:$N$1000,6,0)))</f>
        <v/>
      </c>
      <c r="AA18" s="10" t="str">
        <f>IF(ISERROR(VLOOKUP(B18,[6]Çekiç!$E$8:$O$1000,7,0)),"",(VLOOKUP(B18,[6]Çekiç!$E$8:$O$1000,7,0)))</f>
        <v/>
      </c>
      <c r="AB18" s="5" t="str">
        <f>IF(ISERROR(VLOOKUP(B18,[6]Disk!$E$8:$J$1000,6,0)),"",(VLOOKUP(B18,[6]Disk!$E$8:$J$1000,6,0)))</f>
        <v/>
      </c>
      <c r="AC18" s="6" t="str">
        <f>IF(ISERROR(VLOOKUP(B18,[6]Disk!$E$8:$K$1000,7,0)),"",(VLOOKUP(B18,[6]Disk!$E$8:$K$1000,7,0)))</f>
        <v/>
      </c>
      <c r="AD18" s="9" t="str">
        <f>IF(ISERROR(VLOOKUP(B18,[6]Cirit!$E$8:$J$1000,6,0)),"",(VLOOKUP(B18,[6]Cirit!$E$8:$J$1000,6,0)))</f>
        <v/>
      </c>
      <c r="AE18" s="10" t="str">
        <f>IF(ISERROR(VLOOKUP(B18,[6]Cirit!$E$8:$K$1000,7,0)),"",(VLOOKUP(B18,[6]Cirit!$E$8:$K$1000,7,0)))</f>
        <v/>
      </c>
      <c r="AF18" s="8">
        <f t="shared" si="0"/>
        <v>158</v>
      </c>
    </row>
    <row r="19" spans="1:32" ht="20.25" x14ac:dyDescent="0.25">
      <c r="A19" s="3">
        <v>4</v>
      </c>
      <c r="B19" s="4" t="s">
        <v>77</v>
      </c>
      <c r="C19" s="4" t="s">
        <v>40</v>
      </c>
      <c r="D19" s="5">
        <f>IF(ISERROR(VLOOKUP(B19,'[6]60m.'!$D$8:$F$1010,3,0)),"",(VLOOKUP(B19,'[6]60m.'!$D$8:$F$1010,3,0)))</f>
        <v>856</v>
      </c>
      <c r="E19" s="6">
        <v>74</v>
      </c>
      <c r="F19" s="9" t="str">
        <f>IF(ISERROR(VLOOKUP(B19,'[6]80m.'!$D$8:$F$1000,3,0)),"",(VLOOKUP(B19,'[6]80m.'!$D$8:$H$1000,3,0)))</f>
        <v/>
      </c>
      <c r="G19" s="10" t="str">
        <f>IF(ISERROR(VLOOKUP(B19,'[6]80m.'!$D$8:$G$1000,4,0)),"",(VLOOKUP(B19,'[6]80m.'!$D$8:$G$1000,4,0)))</f>
        <v/>
      </c>
      <c r="H19" s="7" t="str">
        <f>IF(ISERROR(VLOOKUP(B19,'[6]800m.'!$D$8:$F$978,3,0)),"",(VLOOKUP(B19,'[6]800m.'!$D$8:$H$978,3,0)))</f>
        <v/>
      </c>
      <c r="I19" s="10" t="str">
        <f>IF(ISERROR(VLOOKUP(B19,'[6]800m.'!$D$8:$G$978,4,0)),"",(VLOOKUP(B19,'[6]800m.'!$D$8:$G$978,4,0)))</f>
        <v/>
      </c>
      <c r="J19" s="7" t="str">
        <f>IF(ISERROR(VLOOKUP(B19,'[6]2000m.'!$D$8:$F$988,3,0)),"",(VLOOKUP(B19,'[6]2000m.'!$D$8:$H$991,3,0)))</f>
        <v/>
      </c>
      <c r="K19" s="6" t="str">
        <f>IF(ISERROR(VLOOKUP(B19,'[6]2000m.'!$D$8:$G$988,4,0)),"",(VLOOKUP(B19,'[6]2000m.'!$D$8:$G$988,4,0)))</f>
        <v/>
      </c>
      <c r="L19" s="7" t="str">
        <f>IF(ISERROR(VLOOKUP(B19,'[6]3000m.'!$D$8:$F$1000,3,0)),"",(VLOOKUP(B19,'[6]3000m.'!$D$8:$H$1000,3,0)))</f>
        <v/>
      </c>
      <c r="M19" s="10" t="str">
        <f>IF(ISERROR(VLOOKUP(B19,'[6]3000m.'!$D$8:$G$1000,4,0)),"",(VLOOKUP(B19,'[6]3000m.'!$D$8:$G$1000,4,0)))</f>
        <v/>
      </c>
      <c r="N19" s="5" t="str">
        <f>IF(ISERROR(VLOOKUP(B19,'[6]100m.Eng'!$D$8:$F$1000,3,0)),"",(VLOOKUP(B19,'[6]100m.Eng'!$D$8:$H$1000,3,0)))</f>
        <v/>
      </c>
      <c r="O19" s="6" t="str">
        <f>IF(ISERROR(VLOOKUP(B19,'[6]100m.Eng'!$D$8:$G$1000,4,0)),"",(VLOOKUP(B19,'[6]100m.Eng'!$D$8:$G$1000,4,0)))</f>
        <v/>
      </c>
      <c r="P19" s="5">
        <f>IF(ISERROR(VLOOKUP(B19,'[6]Uzun Atlama Genel'!$E$8:$J$1011,6,0)),"",(VLOOKUP(B19,'[6]Uzun Atlama Genel'!$E$8:$J$1011,6,0)))</f>
        <v>412</v>
      </c>
      <c r="Q19" s="6">
        <v>43</v>
      </c>
      <c r="R19" s="9" t="str">
        <f>IF(ISERROR(VLOOKUP(B19,[6]Üçadım!$E$8:$J$1000,6,0)),"",(VLOOKUP(B19,[6]Üçadım!$E$8:$J$1000,6,0)))</f>
        <v/>
      </c>
      <c r="S19" s="10" t="str">
        <f>IF(ISERROR(VLOOKUP(B19,[6]Üçadım!$E$8:$K$1000,7,0)),"",(VLOOKUP(B19,[6]Üçadım!$E$8:$K$1000,7,0)))</f>
        <v/>
      </c>
      <c r="T19" s="5" t="str">
        <f>IF(ISERROR(VLOOKUP(B19,[6]Yüksek!$E$8:$BR$1000,66,0)),"",(VLOOKUP(B19,[6]Yüksek!$E$8:$BR$1000,66,0)))</f>
        <v/>
      </c>
      <c r="U19" s="6" t="str">
        <f>IF(ISERROR(VLOOKUP(B19,[6]Yüksek!$E$8:$BS$1000,67,0)),"",(VLOOKUP(B19,[6]Yüksek!$E$8:$BS$1000,67,0)))</f>
        <v/>
      </c>
      <c r="V19" s="5" t="str">
        <f>IF(ISERROR(VLOOKUP(B19,[6]Sırık!$E$8:$BX$35555,72,0)),"",(VLOOKUP(B19,[6]Sırık!$E$8:$BX$35555,72,0)))</f>
        <v/>
      </c>
      <c r="W19" s="10" t="str">
        <f>IF(ISERROR(VLOOKUP(B19,[6]Sırık!$E$8:$BY$355555,73,0)),"",(VLOOKUP(B19,[6]Sırık!$E$8:$BY$355555,73,0)))</f>
        <v/>
      </c>
      <c r="X19" s="5">
        <f>IF(ISERROR(VLOOKUP(B19,[6]Gülle!$E$8:$J$1000,6,0)),"",(VLOOKUP(B19,[6]Gülle!$E$8:$J$1000,6,0)))</f>
        <v>575</v>
      </c>
      <c r="Y19" s="10">
        <v>32</v>
      </c>
      <c r="Z19" s="11" t="str">
        <f>IF(ISERROR(VLOOKUP(B19,[6]Çekiç!$E$8:$N$1000,6,0)),"",(VLOOKUP(B19,[6]Çekiç!$E$8:$N$1000,6,0)))</f>
        <v/>
      </c>
      <c r="AA19" s="10" t="str">
        <f>IF(ISERROR(VLOOKUP(B19,[6]Çekiç!$E$8:$O$1000,7,0)),"",(VLOOKUP(B19,[6]Çekiç!$E$8:$O$1000,7,0)))</f>
        <v/>
      </c>
      <c r="AB19" s="5" t="str">
        <f>IF(ISERROR(VLOOKUP(B19,[6]Disk!$E$8:$J$1000,6,0)),"",(VLOOKUP(B19,[6]Disk!$E$8:$J$1000,6,0)))</f>
        <v/>
      </c>
      <c r="AC19" s="6" t="str">
        <f>IF(ISERROR(VLOOKUP(B19,[6]Disk!$E$8:$K$1000,7,0)),"",(VLOOKUP(B19,[6]Disk!$E$8:$K$1000,7,0)))</f>
        <v/>
      </c>
      <c r="AD19" s="9" t="str">
        <f>IF(ISERROR(VLOOKUP(B19,[6]Cirit!$E$8:$J$1000,6,0)),"",(VLOOKUP(B19,[6]Cirit!$E$8:$J$1000,6,0)))</f>
        <v/>
      </c>
      <c r="AE19" s="10" t="str">
        <f>IF(ISERROR(VLOOKUP(B19,[6]Cirit!$E$8:$K$1000,7,0)),"",(VLOOKUP(B19,[6]Cirit!$E$8:$K$1000,7,0)))</f>
        <v/>
      </c>
      <c r="AF19" s="8">
        <f t="shared" si="0"/>
        <v>149</v>
      </c>
    </row>
    <row r="20" spans="1:32" ht="20.25" x14ac:dyDescent="0.25">
      <c r="A20" s="3">
        <v>5</v>
      </c>
      <c r="B20" s="4" t="s">
        <v>78</v>
      </c>
      <c r="C20" s="4" t="s">
        <v>40</v>
      </c>
      <c r="D20" s="5" t="str">
        <f>IF(ISERROR(VLOOKUP(B20,'[6]60m.'!$D$8:$F$1010,3,0)),"",(VLOOKUP(B20,'[6]60m.'!$D$8:$F$1010,3,0)))</f>
        <v/>
      </c>
      <c r="E20" s="6" t="str">
        <f>IF(ISERROR(VLOOKUP(B20,'[6]60m.'!$D$8:$G$1010,4,0)),"",(VLOOKUP(B20,'[6]60m.'!$D$8:$G$1010,4,0)))</f>
        <v/>
      </c>
      <c r="F20" s="9" t="str">
        <f>IF(ISERROR(VLOOKUP(B20,'[6]80m.'!$D$8:$F$1000,3,0)),"",(VLOOKUP(B20,'[6]80m.'!$D$8:$H$1000,3,0)))</f>
        <v/>
      </c>
      <c r="G20" s="10" t="str">
        <f>IF(ISERROR(VLOOKUP(B20,'[6]80m.'!$D$8:$G$1000,4,0)),"",(VLOOKUP(B20,'[6]80m.'!$D$8:$G$1000,4,0)))</f>
        <v/>
      </c>
      <c r="H20" s="7">
        <f>IF(ISERROR(VLOOKUP(B20,'[6]800m.'!$D$8:$F$978,3,0)),"",(VLOOKUP(B20,'[6]800m.'!$D$8:$H$978,3,0)))</f>
        <v>21087</v>
      </c>
      <c r="I20" s="10">
        <v>56</v>
      </c>
      <c r="J20" s="7" t="str">
        <f>IF(ISERROR(VLOOKUP(B20,'[6]2000m.'!$D$8:$F$988,3,0)),"",(VLOOKUP(B20,'[6]2000m.'!$D$8:$H$991,3,0)))</f>
        <v/>
      </c>
      <c r="K20" s="6" t="str">
        <f>IF(ISERROR(VLOOKUP(B20,'[6]2000m.'!$D$8:$G$988,4,0)),"",(VLOOKUP(B20,'[6]2000m.'!$D$8:$G$988,4,0)))</f>
        <v/>
      </c>
      <c r="L20" s="7" t="str">
        <f>IF(ISERROR(VLOOKUP(B20,'[6]3000m.'!$D$8:$F$1000,3,0)),"",(VLOOKUP(B20,'[6]3000m.'!$D$8:$H$1000,3,0)))</f>
        <v/>
      </c>
      <c r="M20" s="10" t="str">
        <f>IF(ISERROR(VLOOKUP(B20,'[6]3000m.'!$D$8:$G$1000,4,0)),"",(VLOOKUP(B20,'[6]3000m.'!$D$8:$G$1000,4,0)))</f>
        <v/>
      </c>
      <c r="N20" s="5" t="str">
        <f>IF(ISERROR(VLOOKUP(B20,'[6]100m.Eng'!$D$8:$F$1000,3,0)),"",(VLOOKUP(B20,'[6]100m.Eng'!$D$8:$H$1000,3,0)))</f>
        <v/>
      </c>
      <c r="O20" s="6" t="str">
        <f>IF(ISERROR(VLOOKUP(B20,'[6]100m.Eng'!$D$8:$G$1000,4,0)),"",(VLOOKUP(B20,'[6]100m.Eng'!$D$8:$G$1000,4,0)))</f>
        <v/>
      </c>
      <c r="P20" s="5">
        <f>IF(ISERROR(VLOOKUP(B20,'[6]Uzun Atlama Genel'!$E$8:$J$1011,6,0)),"",(VLOOKUP(B20,'[6]Uzun Atlama Genel'!$E$8:$J$1011,6,0)))</f>
        <v>447</v>
      </c>
      <c r="Q20" s="6">
        <v>51</v>
      </c>
      <c r="R20" s="9" t="str">
        <f>IF(ISERROR(VLOOKUP(B20,[6]Üçadım!$E$8:$J$1000,6,0)),"",(VLOOKUP(B20,[6]Üçadım!$E$8:$J$1000,6,0)))</f>
        <v/>
      </c>
      <c r="S20" s="10" t="str">
        <f>IF(ISERROR(VLOOKUP(B20,[6]Üçadım!$E$8:$K$1000,7,0)),"",(VLOOKUP(B20,[6]Üçadım!$E$8:$K$1000,7,0)))</f>
        <v/>
      </c>
      <c r="T20" s="5" t="str">
        <f>IF(ISERROR(VLOOKUP(B20,[6]Yüksek!$E$8:$BR$1000,66,0)),"",(VLOOKUP(B20,[6]Yüksek!$E$8:$BR$1000,66,0)))</f>
        <v/>
      </c>
      <c r="U20" s="6" t="str">
        <f>IF(ISERROR(VLOOKUP(B20,[6]Yüksek!$E$8:$BS$1000,67,0)),"",(VLOOKUP(B20,[6]Yüksek!$E$8:$BS$1000,67,0)))</f>
        <v/>
      </c>
      <c r="V20" s="5" t="str">
        <f>IF(ISERROR(VLOOKUP(B20,[6]Sırık!$E$8:$BX$35555,72,0)),"",(VLOOKUP(B20,[6]Sırık!$E$8:$BX$35555,72,0)))</f>
        <v/>
      </c>
      <c r="W20" s="10" t="str">
        <f>IF(ISERROR(VLOOKUP(B20,[6]Sırık!$E$8:$BY$355555,73,0)),"",(VLOOKUP(B20,[6]Sırık!$E$8:$BY$355555,73,0)))</f>
        <v/>
      </c>
      <c r="X20" s="5">
        <f>IF(ISERROR(VLOOKUP(B20,[6]Gülle!$E$8:$J$1000,6,0)),"",(VLOOKUP(B20,[6]Gülle!$E$8:$J$1000,6,0)))</f>
        <v>722</v>
      </c>
      <c r="Y20" s="10">
        <v>41</v>
      </c>
      <c r="Z20" s="11" t="str">
        <f>IF(ISERROR(VLOOKUP(B20,[6]Çekiç!$E$8:$N$1000,6,0)),"",(VLOOKUP(B20,[6]Çekiç!$E$8:$N$1000,6,0)))</f>
        <v/>
      </c>
      <c r="AA20" s="10" t="str">
        <f>IF(ISERROR(VLOOKUP(B20,[6]Çekiç!$E$8:$O$1000,7,0)),"",(VLOOKUP(B20,[6]Çekiç!$E$8:$O$1000,7,0)))</f>
        <v/>
      </c>
      <c r="AB20" s="5" t="str">
        <f>IF(ISERROR(VLOOKUP(B20,[6]Disk!$E$8:$J$1000,6,0)),"",(VLOOKUP(B20,[6]Disk!$E$8:$J$1000,6,0)))</f>
        <v/>
      </c>
      <c r="AC20" s="6" t="str">
        <f>IF(ISERROR(VLOOKUP(B20,[6]Disk!$E$8:$K$1000,7,0)),"",(VLOOKUP(B20,[6]Disk!$E$8:$K$1000,7,0)))</f>
        <v/>
      </c>
      <c r="AD20" s="9" t="str">
        <f>IF(ISERROR(VLOOKUP(B20,[6]Cirit!$E$8:$J$1000,6,0)),"",(VLOOKUP(B20,[6]Cirit!$E$8:$J$1000,6,0)))</f>
        <v/>
      </c>
      <c r="AE20" s="10" t="str">
        <f>IF(ISERROR(VLOOKUP(B20,[6]Cirit!$E$8:$K$1000,7,0)),"",(VLOOKUP(B20,[6]Cirit!$E$8:$K$1000,7,0)))</f>
        <v/>
      </c>
      <c r="AF20" s="8">
        <f t="shared" si="0"/>
        <v>148</v>
      </c>
    </row>
    <row r="21" spans="1:32" ht="20.25" x14ac:dyDescent="0.25">
      <c r="A21" s="3">
        <v>6</v>
      </c>
      <c r="B21" s="4" t="s">
        <v>79</v>
      </c>
      <c r="C21" s="4" t="s">
        <v>40</v>
      </c>
      <c r="D21" s="5">
        <f>IF(ISERROR(VLOOKUP(B21,'[6]60m.'!$D$8:$F$1010,3,0)),"",(VLOOKUP(B21,'[6]60m.'!$D$8:$F$1010,3,0)))</f>
        <v>871</v>
      </c>
      <c r="E21" s="6">
        <v>71</v>
      </c>
      <c r="F21" s="9" t="str">
        <f>IF(ISERROR(VLOOKUP(B21,'[6]80m.'!$D$8:$F$1000,3,0)),"",(VLOOKUP(B21,'[6]80m.'!$D$8:$H$1000,3,0)))</f>
        <v/>
      </c>
      <c r="G21" s="10" t="str">
        <f>IF(ISERROR(VLOOKUP(B21,'[6]80m.'!$D$8:$G$1000,4,0)),"",(VLOOKUP(B21,'[6]80m.'!$D$8:$G$1000,4,0)))</f>
        <v/>
      </c>
      <c r="H21" s="7" t="str">
        <f>IF(ISERROR(VLOOKUP(B21,'[6]800m.'!$D$8:$F$978,3,0)),"",(VLOOKUP(B21,'[6]800m.'!$D$8:$H$978,3,0)))</f>
        <v/>
      </c>
      <c r="I21" s="10" t="str">
        <f>IF(ISERROR(VLOOKUP(B21,'[6]800m.'!$D$8:$G$978,4,0)),"",(VLOOKUP(B21,'[6]800m.'!$D$8:$G$978,4,0)))</f>
        <v/>
      </c>
      <c r="J21" s="7" t="str">
        <f>IF(ISERROR(VLOOKUP(B21,'[6]2000m.'!$D$8:$F$988,3,0)),"",(VLOOKUP(B21,'[6]2000m.'!$D$8:$H$991,3,0)))</f>
        <v/>
      </c>
      <c r="K21" s="6" t="str">
        <f>IF(ISERROR(VLOOKUP(B21,'[6]2000m.'!$D$8:$G$988,4,0)),"",(VLOOKUP(B21,'[6]2000m.'!$D$8:$G$988,4,0)))</f>
        <v/>
      </c>
      <c r="L21" s="7" t="str">
        <f>IF(ISERROR(VLOOKUP(B21,'[6]3000m.'!$D$8:$F$1000,3,0)),"",(VLOOKUP(B21,'[6]3000m.'!$D$8:$H$1000,3,0)))</f>
        <v/>
      </c>
      <c r="M21" s="10" t="str">
        <f>IF(ISERROR(VLOOKUP(B21,'[6]3000m.'!$D$8:$G$1000,4,0)),"",(VLOOKUP(B21,'[6]3000m.'!$D$8:$G$1000,4,0)))</f>
        <v/>
      </c>
      <c r="N21" s="5" t="str">
        <f>IF(ISERROR(VLOOKUP(B21,'[6]100m.Eng'!$D$8:$F$1000,3,0)),"",(VLOOKUP(B21,'[6]100m.Eng'!$D$8:$H$1000,3,0)))</f>
        <v/>
      </c>
      <c r="O21" s="6" t="str">
        <f>IF(ISERROR(VLOOKUP(B21,'[6]100m.Eng'!$D$8:$G$1000,4,0)),"",(VLOOKUP(B21,'[6]100m.Eng'!$D$8:$G$1000,4,0)))</f>
        <v/>
      </c>
      <c r="P21" s="5">
        <f>IF(ISERROR(VLOOKUP(B21,'[6]Uzun Atlama Genel'!$E$8:$J$1011,6,0)),"",(VLOOKUP(B21,'[6]Uzun Atlama Genel'!$E$8:$J$1011,6,0)))</f>
        <v>383</v>
      </c>
      <c r="Q21" s="6">
        <v>36</v>
      </c>
      <c r="R21" s="9" t="str">
        <f>IF(ISERROR(VLOOKUP(B21,[6]Üçadım!$E$8:$J$1000,6,0)),"",(VLOOKUP(B21,[6]Üçadım!$E$8:$J$1000,6,0)))</f>
        <v/>
      </c>
      <c r="S21" s="10" t="str">
        <f>IF(ISERROR(VLOOKUP(B21,[6]Üçadım!$E$8:$K$1000,7,0)),"",(VLOOKUP(B21,[6]Üçadım!$E$8:$K$1000,7,0)))</f>
        <v/>
      </c>
      <c r="T21" s="5" t="str">
        <f>IF(ISERROR(VLOOKUP(B21,[6]Yüksek!$E$8:$BR$1000,66,0)),"",(VLOOKUP(B21,[6]Yüksek!$E$8:$BR$1000,66,0)))</f>
        <v/>
      </c>
      <c r="U21" s="6" t="str">
        <f>IF(ISERROR(VLOOKUP(B21,[6]Yüksek!$E$8:$BS$1000,67,0)),"",(VLOOKUP(B21,[6]Yüksek!$E$8:$BS$1000,67,0)))</f>
        <v/>
      </c>
      <c r="V21" s="5" t="str">
        <f>IF(ISERROR(VLOOKUP(B21,[6]Sırık!$E$8:$BX$35555,72,0)),"",(VLOOKUP(B21,[6]Sırık!$E$8:$BX$35555,72,0)))</f>
        <v/>
      </c>
      <c r="W21" s="10" t="str">
        <f>IF(ISERROR(VLOOKUP(B21,[6]Sırık!$E$8:$BY$355555,73,0)),"",(VLOOKUP(B21,[6]Sırık!$E$8:$BY$355555,73,0)))</f>
        <v/>
      </c>
      <c r="X21" s="5">
        <f>IF(ISERROR(VLOOKUP(B21,[6]Gülle!$E$8:$J$1000,6,0)),"",(VLOOKUP(B21,[6]Gülle!$E$8:$J$1000,6,0)))</f>
        <v>632</v>
      </c>
      <c r="Y21" s="10">
        <v>35</v>
      </c>
      <c r="Z21" s="11" t="str">
        <f>IF(ISERROR(VLOOKUP(B21,[6]Çekiç!$E$8:$N$1000,6,0)),"",(VLOOKUP(B21,[6]Çekiç!$E$8:$N$1000,6,0)))</f>
        <v/>
      </c>
      <c r="AA21" s="10" t="str">
        <f>IF(ISERROR(VLOOKUP(B21,[6]Çekiç!$E$8:$O$1000,7,0)),"",(VLOOKUP(B21,[6]Çekiç!$E$8:$O$1000,7,0)))</f>
        <v/>
      </c>
      <c r="AB21" s="5" t="str">
        <f>IF(ISERROR(VLOOKUP(B21,[6]Disk!$E$8:$J$1000,6,0)),"",(VLOOKUP(B21,[6]Disk!$E$8:$J$1000,6,0)))</f>
        <v/>
      </c>
      <c r="AC21" s="6" t="str">
        <f>IF(ISERROR(VLOOKUP(B21,[6]Disk!$E$8:$K$1000,7,0)),"",(VLOOKUP(B21,[6]Disk!$E$8:$K$1000,7,0)))</f>
        <v/>
      </c>
      <c r="AD21" s="9" t="str">
        <f>IF(ISERROR(VLOOKUP(B21,[6]Cirit!$E$8:$J$1000,6,0)),"",(VLOOKUP(B21,[6]Cirit!$E$8:$J$1000,6,0)))</f>
        <v/>
      </c>
      <c r="AE21" s="10" t="str">
        <f>IF(ISERROR(VLOOKUP(B21,[6]Cirit!$E$8:$K$1000,7,0)),"",(VLOOKUP(B21,[6]Cirit!$E$8:$K$1000,7,0)))</f>
        <v/>
      </c>
      <c r="AF21" s="8">
        <f t="shared" si="0"/>
        <v>142</v>
      </c>
    </row>
    <row r="22" spans="1:32" ht="20.25" x14ac:dyDescent="0.25">
      <c r="A22" s="3">
        <v>7</v>
      </c>
      <c r="B22" s="4" t="s">
        <v>80</v>
      </c>
      <c r="C22" s="4" t="s">
        <v>40</v>
      </c>
      <c r="D22" s="5">
        <f>IF(ISERROR(VLOOKUP(B22,'[6]60m.'!$D$8:$F$1010,3,0)),"",(VLOOKUP(B22,'[6]60m.'!$D$8:$F$1010,3,0)))</f>
        <v>842</v>
      </c>
      <c r="E22" s="6">
        <v>77</v>
      </c>
      <c r="F22" s="9" t="str">
        <f>IF(ISERROR(VLOOKUP(B22,'[6]80m.'!$D$8:$F$1000,3,0)),"",(VLOOKUP(B22,'[6]80m.'!$D$8:$H$1000,3,0)))</f>
        <v/>
      </c>
      <c r="G22" s="10" t="str">
        <f>IF(ISERROR(VLOOKUP(B22,'[6]80m.'!$D$8:$G$1000,4,0)),"",(VLOOKUP(B22,'[6]80m.'!$D$8:$G$1000,4,0)))</f>
        <v/>
      </c>
      <c r="H22" s="7" t="str">
        <f>IF(ISERROR(VLOOKUP(B22,'[6]800m.'!$D$8:$F$978,3,0)),"",(VLOOKUP(B22,'[6]800m.'!$D$8:$H$978,3,0)))</f>
        <v/>
      </c>
      <c r="I22" s="10" t="str">
        <f>IF(ISERROR(VLOOKUP(B22,'[6]800m.'!$D$8:$G$978,4,0)),"",(VLOOKUP(B22,'[6]800m.'!$D$8:$G$978,4,0)))</f>
        <v/>
      </c>
      <c r="J22" s="7" t="str">
        <f>IF(ISERROR(VLOOKUP(B22,'[6]2000m.'!$D$8:$F$988,3,0)),"",(VLOOKUP(B22,'[6]2000m.'!$D$8:$H$991,3,0)))</f>
        <v/>
      </c>
      <c r="K22" s="6" t="str">
        <f>IF(ISERROR(VLOOKUP(B22,'[6]2000m.'!$D$8:$G$988,4,0)),"",(VLOOKUP(B22,'[6]2000m.'!$D$8:$G$988,4,0)))</f>
        <v/>
      </c>
      <c r="L22" s="7" t="str">
        <f>IF(ISERROR(VLOOKUP(B22,'[6]3000m.'!$D$8:$F$1000,3,0)),"",(VLOOKUP(B22,'[6]3000m.'!$D$8:$H$1000,3,0)))</f>
        <v/>
      </c>
      <c r="M22" s="10" t="str">
        <f>IF(ISERROR(VLOOKUP(B22,'[6]3000m.'!$D$8:$G$1000,4,0)),"",(VLOOKUP(B22,'[6]3000m.'!$D$8:$G$1000,4,0)))</f>
        <v/>
      </c>
      <c r="N22" s="5" t="str">
        <f>IF(ISERROR(VLOOKUP(B22,'[6]100m.Eng'!$D$8:$F$1000,3,0)),"",(VLOOKUP(B22,'[6]100m.Eng'!$D$8:$H$1000,3,0)))</f>
        <v/>
      </c>
      <c r="O22" s="6" t="str">
        <f>IF(ISERROR(VLOOKUP(B22,'[6]100m.Eng'!$D$8:$G$1000,4,0)),"",(VLOOKUP(B22,'[6]100m.Eng'!$D$8:$G$1000,4,0)))</f>
        <v/>
      </c>
      <c r="P22" s="5">
        <f>IF(ISERROR(VLOOKUP(B22,'[6]Uzun Atlama Genel'!$E$8:$J$1011,6,0)),"",(VLOOKUP(B22,'[6]Uzun Atlama Genel'!$E$8:$J$1011,6,0)))</f>
        <v>360</v>
      </c>
      <c r="Q22" s="6">
        <v>32</v>
      </c>
      <c r="R22" s="9" t="str">
        <f>IF(ISERROR(VLOOKUP(B22,[6]Üçadım!$E$8:$J$1000,6,0)),"",(VLOOKUP(B22,[6]Üçadım!$E$8:$J$1000,6,0)))</f>
        <v/>
      </c>
      <c r="S22" s="10" t="str">
        <f>IF(ISERROR(VLOOKUP(B22,[6]Üçadım!$E$8:$K$1000,7,0)),"",(VLOOKUP(B22,[6]Üçadım!$E$8:$K$1000,7,0)))</f>
        <v/>
      </c>
      <c r="T22" s="5" t="str">
        <f>IF(ISERROR(VLOOKUP(B22,[6]Yüksek!$E$8:$BR$1000,66,0)),"",(VLOOKUP(B22,[6]Yüksek!$E$8:$BR$1000,66,0)))</f>
        <v/>
      </c>
      <c r="U22" s="6" t="str">
        <f>IF(ISERROR(VLOOKUP(B22,[6]Yüksek!$E$8:$BS$1000,67,0)),"",(VLOOKUP(B22,[6]Yüksek!$E$8:$BS$1000,67,0)))</f>
        <v/>
      </c>
      <c r="V22" s="5" t="str">
        <f>IF(ISERROR(VLOOKUP(B22,[6]Sırık!$E$8:$BX$35555,72,0)),"",(VLOOKUP(B22,[6]Sırık!$E$8:$BX$35555,72,0)))</f>
        <v/>
      </c>
      <c r="W22" s="10" t="str">
        <f>IF(ISERROR(VLOOKUP(B22,[6]Sırık!$E$8:$BY$355555,73,0)),"",(VLOOKUP(B22,[6]Sırık!$E$8:$BY$355555,73,0)))</f>
        <v/>
      </c>
      <c r="X22" s="5">
        <f>IF(ISERROR(VLOOKUP(B22,[6]Gülle!$E$8:$J$1000,6,0)),"",(VLOOKUP(B22,[6]Gülle!$E$8:$J$1000,6,0)))</f>
        <v>543</v>
      </c>
      <c r="Y22" s="10">
        <v>29</v>
      </c>
      <c r="Z22" s="11" t="str">
        <f>IF(ISERROR(VLOOKUP(B22,[6]Çekiç!$E$8:$N$1000,6,0)),"",(VLOOKUP(B22,[6]Çekiç!$E$8:$N$1000,6,0)))</f>
        <v/>
      </c>
      <c r="AA22" s="10" t="str">
        <f>IF(ISERROR(VLOOKUP(B22,[6]Çekiç!$E$8:$O$1000,7,0)),"",(VLOOKUP(B22,[6]Çekiç!$E$8:$O$1000,7,0)))</f>
        <v/>
      </c>
      <c r="AB22" s="5" t="str">
        <f>IF(ISERROR(VLOOKUP(B22,[6]Disk!$E$8:$J$1000,6,0)),"",(VLOOKUP(B22,[6]Disk!$E$8:$J$1000,6,0)))</f>
        <v/>
      </c>
      <c r="AC22" s="6" t="str">
        <f>IF(ISERROR(VLOOKUP(B22,[6]Disk!$E$8:$K$1000,7,0)),"",(VLOOKUP(B22,[6]Disk!$E$8:$K$1000,7,0)))</f>
        <v/>
      </c>
      <c r="AD22" s="9" t="str">
        <f>IF(ISERROR(VLOOKUP(B22,[6]Cirit!$E$8:$J$1000,6,0)),"",(VLOOKUP(B22,[6]Cirit!$E$8:$J$1000,6,0)))</f>
        <v/>
      </c>
      <c r="AE22" s="10" t="str">
        <f>IF(ISERROR(VLOOKUP(B22,[6]Cirit!$E$8:$K$1000,7,0)),"",(VLOOKUP(B22,[6]Cirit!$E$8:$K$1000,7,0)))</f>
        <v/>
      </c>
      <c r="AF22" s="8">
        <f t="shared" si="0"/>
        <v>138</v>
      </c>
    </row>
    <row r="23" spans="1:32" ht="20.25" x14ac:dyDescent="0.25">
      <c r="A23" s="3">
        <v>8</v>
      </c>
      <c r="B23" s="4" t="s">
        <v>81</v>
      </c>
      <c r="C23" s="4" t="s">
        <v>40</v>
      </c>
      <c r="D23" s="5" t="str">
        <f>IF(ISERROR(VLOOKUP(B23,'[6]60m.'!$D$8:$F$1010,3,0)),"",(VLOOKUP(B23,'[6]60m.'!$D$8:$F$1010,3,0)))</f>
        <v/>
      </c>
      <c r="E23" s="6" t="str">
        <f>IF(ISERROR(VLOOKUP(B23,'[6]60m.'!$D$8:$G$1010,4,0)),"",(VLOOKUP(B23,'[6]60m.'!$D$8:$G$1010,4,0)))</f>
        <v/>
      </c>
      <c r="F23" s="9">
        <f>IF(ISERROR(VLOOKUP(B23,'[6]80m.'!$D$8:$F$1000,3,0)),"",(VLOOKUP(B23,'[6]80m.'!$D$8:$H$1000,3,0)))</f>
        <v>1146</v>
      </c>
      <c r="G23" s="10">
        <v>60</v>
      </c>
      <c r="H23" s="7" t="str">
        <f>IF(ISERROR(VLOOKUP(B23,'[6]800m.'!$D$8:$F$978,3,0)),"",(VLOOKUP(B23,'[6]800m.'!$D$8:$H$978,3,0)))</f>
        <v/>
      </c>
      <c r="I23" s="10" t="str">
        <f>IF(ISERROR(VLOOKUP(B23,'[6]800m.'!$D$8:$G$978,4,0)),"",(VLOOKUP(B23,'[6]800m.'!$D$8:$G$978,4,0)))</f>
        <v/>
      </c>
      <c r="J23" s="7" t="str">
        <f>IF(ISERROR(VLOOKUP(B23,'[6]2000m.'!$D$8:$F$988,3,0)),"",(VLOOKUP(B23,'[6]2000m.'!$D$8:$H$991,3,0)))</f>
        <v/>
      </c>
      <c r="K23" s="6" t="str">
        <f>IF(ISERROR(VLOOKUP(B23,'[6]2000m.'!$D$8:$G$988,4,0)),"",(VLOOKUP(B23,'[6]2000m.'!$D$8:$G$988,4,0)))</f>
        <v/>
      </c>
      <c r="L23" s="7" t="str">
        <f>IF(ISERROR(VLOOKUP(B23,'[6]3000m.'!$D$8:$F$1000,3,0)),"",(VLOOKUP(B23,'[6]3000m.'!$D$8:$H$1000,3,0)))</f>
        <v/>
      </c>
      <c r="M23" s="10" t="str">
        <f>IF(ISERROR(VLOOKUP(B23,'[6]3000m.'!$D$8:$G$1000,4,0)),"",(VLOOKUP(B23,'[6]3000m.'!$D$8:$G$1000,4,0)))</f>
        <v/>
      </c>
      <c r="N23" s="5" t="str">
        <f>IF(ISERROR(VLOOKUP(B23,'[6]100m.Eng'!$D$8:$F$1000,3,0)),"",(VLOOKUP(B23,'[6]100m.Eng'!$D$8:$H$1000,3,0)))</f>
        <v/>
      </c>
      <c r="O23" s="6" t="str">
        <f>IF(ISERROR(VLOOKUP(B23,'[6]100m.Eng'!$D$8:$G$1000,4,0)),"",(VLOOKUP(B23,'[6]100m.Eng'!$D$8:$G$1000,4,0)))</f>
        <v/>
      </c>
      <c r="P23" s="5">
        <f>IF(ISERROR(VLOOKUP(B23,'[6]Uzun Atlama Genel'!$E$8:$J$1011,6,0)),"",(VLOOKUP(B23,'[6]Uzun Atlama Genel'!$E$8:$J$1011,6,0)))</f>
        <v>392</v>
      </c>
      <c r="Q23" s="6">
        <v>38</v>
      </c>
      <c r="R23" s="9" t="str">
        <f>IF(ISERROR(VLOOKUP(B23,[6]Üçadım!$E$8:$J$1000,6,0)),"",(VLOOKUP(B23,[6]Üçadım!$E$8:$J$1000,6,0)))</f>
        <v/>
      </c>
      <c r="S23" s="10" t="str">
        <f>IF(ISERROR(VLOOKUP(B23,[6]Üçadım!$E$8:$K$1000,7,0)),"",(VLOOKUP(B23,[6]Üçadım!$E$8:$K$1000,7,0)))</f>
        <v/>
      </c>
      <c r="T23" s="5" t="str">
        <f>IF(ISERROR(VLOOKUP(B23,[6]Yüksek!$E$8:$BR$1000,66,0)),"",(VLOOKUP(B23,[6]Yüksek!$E$8:$BR$1000,66,0)))</f>
        <v/>
      </c>
      <c r="U23" s="6" t="str">
        <f>IF(ISERROR(VLOOKUP(B23,[6]Yüksek!$E$8:$BS$1000,67,0)),"",(VLOOKUP(B23,[6]Yüksek!$E$8:$BS$1000,67,0)))</f>
        <v/>
      </c>
      <c r="V23" s="5" t="str">
        <f>IF(ISERROR(VLOOKUP(B23,[6]Sırık!$E$8:$BX$35555,72,0)),"",(VLOOKUP(B23,[6]Sırık!$E$8:$BX$35555,72,0)))</f>
        <v/>
      </c>
      <c r="W23" s="10" t="str">
        <f>IF(ISERROR(VLOOKUP(B23,[6]Sırık!$E$8:$BY$355555,73,0)),"",(VLOOKUP(B23,[6]Sırık!$E$8:$BY$355555,73,0)))</f>
        <v/>
      </c>
      <c r="X23" s="5">
        <f>IF(ISERROR(VLOOKUP(B23,[6]Gülle!$E$8:$J$1000,6,0)),"",(VLOOKUP(B23,[6]Gülle!$E$8:$J$1000,6,0)))</f>
        <v>594</v>
      </c>
      <c r="Y23" s="10">
        <v>33</v>
      </c>
      <c r="Z23" s="11" t="str">
        <f>IF(ISERROR(VLOOKUP(B23,[6]Çekiç!$E$8:$N$1000,6,0)),"",(VLOOKUP(B23,[6]Çekiç!$E$8:$N$1000,6,0)))</f>
        <v/>
      </c>
      <c r="AA23" s="10" t="str">
        <f>IF(ISERROR(VLOOKUP(B23,[6]Çekiç!$E$8:$O$1000,7,0)),"",(VLOOKUP(B23,[6]Çekiç!$E$8:$O$1000,7,0)))</f>
        <v/>
      </c>
      <c r="AB23" s="5" t="str">
        <f>IF(ISERROR(VLOOKUP(B23,[6]Disk!$E$8:$J$1000,6,0)),"",(VLOOKUP(B23,[6]Disk!$E$8:$J$1000,6,0)))</f>
        <v/>
      </c>
      <c r="AC23" s="6" t="str">
        <f>IF(ISERROR(VLOOKUP(B23,[6]Disk!$E$8:$K$1000,7,0)),"",(VLOOKUP(B23,[6]Disk!$E$8:$K$1000,7,0)))</f>
        <v/>
      </c>
      <c r="AD23" s="9" t="str">
        <f>IF(ISERROR(VLOOKUP(B23,[6]Cirit!$E$8:$J$1000,6,0)),"",(VLOOKUP(B23,[6]Cirit!$E$8:$J$1000,6,0)))</f>
        <v>DNS</v>
      </c>
      <c r="AE23" s="10">
        <v>0</v>
      </c>
      <c r="AF23" s="8">
        <f t="shared" si="0"/>
        <v>131</v>
      </c>
    </row>
    <row r="24" spans="1:32" ht="20.25" x14ac:dyDescent="0.25">
      <c r="A24" s="3">
        <v>9</v>
      </c>
      <c r="B24" s="4" t="s">
        <v>82</v>
      </c>
      <c r="C24" s="4" t="s">
        <v>40</v>
      </c>
      <c r="D24" s="5">
        <f>IF(ISERROR(VLOOKUP(B24,'[6]60m.'!$D$8:$F$1010,3,0)),"",(VLOOKUP(B24,'[6]60m.'!$D$8:$F$1010,3,0)))</f>
        <v>889</v>
      </c>
      <c r="E24" s="6">
        <v>68</v>
      </c>
      <c r="F24" s="9" t="str">
        <f>IF(ISERROR(VLOOKUP(B24,'[6]80m.'!$D$8:$F$1000,3,0)),"",(VLOOKUP(B24,'[6]80m.'!$D$8:$H$1000,3,0)))</f>
        <v/>
      </c>
      <c r="G24" s="10" t="str">
        <f>IF(ISERROR(VLOOKUP(B24,'[6]80m.'!$D$8:$G$1000,4,0)),"",(VLOOKUP(B24,'[6]80m.'!$D$8:$G$1000,4,0)))</f>
        <v/>
      </c>
      <c r="H24" s="7" t="str">
        <f>IF(ISERROR(VLOOKUP(B24,'[6]800m.'!$D$8:$F$978,3,0)),"",(VLOOKUP(B24,'[6]800m.'!$D$8:$H$978,3,0)))</f>
        <v/>
      </c>
      <c r="I24" s="10" t="str">
        <f>IF(ISERROR(VLOOKUP(B24,'[6]800m.'!$D$8:$G$978,4,0)),"",(VLOOKUP(B24,'[6]800m.'!$D$8:$G$978,4,0)))</f>
        <v/>
      </c>
      <c r="J24" s="7" t="str">
        <f>IF(ISERROR(VLOOKUP(B24,'[6]2000m.'!$D$8:$F$988,3,0)),"",(VLOOKUP(B24,'[6]2000m.'!$D$8:$H$991,3,0)))</f>
        <v/>
      </c>
      <c r="K24" s="6" t="str">
        <f>IF(ISERROR(VLOOKUP(B24,'[6]2000m.'!$D$8:$G$988,4,0)),"",(VLOOKUP(B24,'[6]2000m.'!$D$8:$G$988,4,0)))</f>
        <v/>
      </c>
      <c r="L24" s="7" t="str">
        <f>IF(ISERROR(VLOOKUP(B24,'[6]3000m.'!$D$8:$F$1000,3,0)),"",(VLOOKUP(B24,'[6]3000m.'!$D$8:$H$1000,3,0)))</f>
        <v/>
      </c>
      <c r="M24" s="10" t="str">
        <f>IF(ISERROR(VLOOKUP(B24,'[6]3000m.'!$D$8:$G$1000,4,0)),"",(VLOOKUP(B24,'[6]3000m.'!$D$8:$G$1000,4,0)))</f>
        <v/>
      </c>
      <c r="N24" s="5" t="str">
        <f>IF(ISERROR(VLOOKUP(B24,'[6]100m.Eng'!$D$8:$F$1000,3,0)),"",(VLOOKUP(B24,'[6]100m.Eng'!$D$8:$H$1000,3,0)))</f>
        <v/>
      </c>
      <c r="O24" s="6" t="str">
        <f>IF(ISERROR(VLOOKUP(B24,'[6]100m.Eng'!$D$8:$G$1000,4,0)),"",(VLOOKUP(B24,'[6]100m.Eng'!$D$8:$G$1000,4,0)))</f>
        <v/>
      </c>
      <c r="P24" s="5">
        <f>IF(ISERROR(VLOOKUP(B24,'[6]Uzun Atlama Genel'!$E$8:$J$1011,6,0)),"",(VLOOKUP(B24,'[6]Uzun Atlama Genel'!$E$8:$J$1011,6,0)))</f>
        <v>359</v>
      </c>
      <c r="Q24" s="6">
        <v>31</v>
      </c>
      <c r="R24" s="9" t="str">
        <f>IF(ISERROR(VLOOKUP(B24,[6]Üçadım!$E$8:$J$1000,6,0)),"",(VLOOKUP(B24,[6]Üçadım!$E$8:$J$1000,6,0)))</f>
        <v/>
      </c>
      <c r="S24" s="10" t="str">
        <f>IF(ISERROR(VLOOKUP(B24,[6]Üçadım!$E$8:$K$1000,7,0)),"",(VLOOKUP(B24,[6]Üçadım!$E$8:$K$1000,7,0)))</f>
        <v/>
      </c>
      <c r="T24" s="5" t="str">
        <f>IF(ISERROR(VLOOKUP(B24,[6]Yüksek!$E$8:$BR$1000,66,0)),"",(VLOOKUP(B24,[6]Yüksek!$E$8:$BR$1000,66,0)))</f>
        <v/>
      </c>
      <c r="U24" s="6" t="str">
        <f>IF(ISERROR(VLOOKUP(B24,[6]Yüksek!$E$8:$BS$1000,67,0)),"",(VLOOKUP(B24,[6]Yüksek!$E$8:$BS$1000,67,0)))</f>
        <v/>
      </c>
      <c r="V24" s="5" t="str">
        <f>IF(ISERROR(VLOOKUP(B24,[6]Sırık!$E$8:$BX$35555,72,0)),"",(VLOOKUP(B24,[6]Sırık!$E$8:$BX$35555,72,0)))</f>
        <v/>
      </c>
      <c r="W24" s="10" t="str">
        <f>IF(ISERROR(VLOOKUP(B24,[6]Sırık!$E$8:$BY$355555,73,0)),"",(VLOOKUP(B24,[6]Sırık!$E$8:$BY$355555,73,0)))</f>
        <v/>
      </c>
      <c r="X24" s="5">
        <f>IF(ISERROR(VLOOKUP(B24,[6]Gülle!$E$8:$J$1000,6,0)),"",(VLOOKUP(B24,[6]Gülle!$E$8:$J$1000,6,0)))</f>
        <v>520</v>
      </c>
      <c r="Y24" s="10">
        <v>28</v>
      </c>
      <c r="Z24" s="11" t="str">
        <f>IF(ISERROR(VLOOKUP(B24,[6]Çekiç!$E$8:$N$1000,6,0)),"",(VLOOKUP(B24,[6]Çekiç!$E$8:$N$1000,6,0)))</f>
        <v/>
      </c>
      <c r="AA24" s="10" t="str">
        <f>IF(ISERROR(VLOOKUP(B24,[6]Çekiç!$E$8:$O$1000,7,0)),"",(VLOOKUP(B24,[6]Çekiç!$E$8:$O$1000,7,0)))</f>
        <v/>
      </c>
      <c r="AB24" s="5" t="str">
        <f>IF(ISERROR(VLOOKUP(B24,[6]Disk!$E$8:$J$1000,6,0)),"",(VLOOKUP(B24,[6]Disk!$E$8:$J$1000,6,0)))</f>
        <v/>
      </c>
      <c r="AC24" s="6" t="str">
        <f>IF(ISERROR(VLOOKUP(B24,[6]Disk!$E$8:$K$1000,7,0)),"",(VLOOKUP(B24,[6]Disk!$E$8:$K$1000,7,0)))</f>
        <v/>
      </c>
      <c r="AD24" s="9" t="str">
        <f>IF(ISERROR(VLOOKUP(B24,[6]Cirit!$E$8:$J$1000,6,0)),"",(VLOOKUP(B24,[6]Cirit!$E$8:$J$1000,6,0)))</f>
        <v/>
      </c>
      <c r="AE24" s="10" t="str">
        <f>IF(ISERROR(VLOOKUP(B24,[6]Cirit!$E$8:$K$1000,7,0)),"",(VLOOKUP(B24,[6]Cirit!$E$8:$K$1000,7,0)))</f>
        <v/>
      </c>
      <c r="AF24" s="8">
        <f t="shared" si="0"/>
        <v>127</v>
      </c>
    </row>
    <row r="25" spans="1:32" ht="20.25" x14ac:dyDescent="0.25">
      <c r="A25" s="3">
        <v>10</v>
      </c>
      <c r="B25" s="4" t="s">
        <v>83</v>
      </c>
      <c r="C25" s="4" t="s">
        <v>40</v>
      </c>
      <c r="D25" s="5" t="str">
        <f>IF(ISERROR(VLOOKUP(B25,'[6]60m.'!$D$8:$F$1010,3,0)),"",(VLOOKUP(B25,'[6]60m.'!$D$8:$F$1010,3,0)))</f>
        <v/>
      </c>
      <c r="E25" s="6" t="str">
        <f>IF(ISERROR(VLOOKUP(B25,'[6]60m.'!$D$8:$G$1010,4,0)),"",(VLOOKUP(B25,'[6]60m.'!$D$8:$G$1010,4,0)))</f>
        <v/>
      </c>
      <c r="F25" s="9" t="str">
        <f>IF(ISERROR(VLOOKUP(B25,'[6]80m.'!$D$8:$F$1000,3,0)),"",(VLOOKUP(B25,'[6]80m.'!$D$8:$H$1000,3,0)))</f>
        <v/>
      </c>
      <c r="G25" s="10" t="str">
        <f>IF(ISERROR(VLOOKUP(B25,'[6]80m.'!$D$8:$G$1000,4,0)),"",(VLOOKUP(B25,'[6]80m.'!$D$8:$G$1000,4,0)))</f>
        <v/>
      </c>
      <c r="H25" s="7">
        <f>IF(ISERROR(VLOOKUP(B25,'[6]800m.'!$D$8:$F$978,3,0)),"",(VLOOKUP(B25,'[6]800m.'!$D$8:$H$978,3,0)))</f>
        <v>21267</v>
      </c>
      <c r="I25" s="10">
        <v>53</v>
      </c>
      <c r="J25" s="7" t="str">
        <f>IF(ISERROR(VLOOKUP(B25,'[6]2000m.'!$D$8:$F$988,3,0)),"",(VLOOKUP(B25,'[6]2000m.'!$D$8:$H$991,3,0)))</f>
        <v/>
      </c>
      <c r="K25" s="6" t="str">
        <f>IF(ISERROR(VLOOKUP(B25,'[6]2000m.'!$D$8:$G$988,4,0)),"",(VLOOKUP(B25,'[6]2000m.'!$D$8:$G$988,4,0)))</f>
        <v/>
      </c>
      <c r="L25" s="7" t="str">
        <f>IF(ISERROR(VLOOKUP(B25,'[6]3000m.'!$D$8:$F$1000,3,0)),"",(VLOOKUP(B25,'[6]3000m.'!$D$8:$H$1000,3,0)))</f>
        <v/>
      </c>
      <c r="M25" s="10" t="str">
        <f>IF(ISERROR(VLOOKUP(B25,'[6]3000m.'!$D$8:$G$1000,4,0)),"",(VLOOKUP(B25,'[6]3000m.'!$D$8:$G$1000,4,0)))</f>
        <v/>
      </c>
      <c r="N25" s="5" t="str">
        <f>IF(ISERROR(VLOOKUP(B25,'[6]100m.Eng'!$D$8:$F$1000,3,0)),"",(VLOOKUP(B25,'[6]100m.Eng'!$D$8:$H$1000,3,0)))</f>
        <v/>
      </c>
      <c r="O25" s="6" t="str">
        <f>IF(ISERROR(VLOOKUP(B25,'[6]100m.Eng'!$D$8:$G$1000,4,0)),"",(VLOOKUP(B25,'[6]100m.Eng'!$D$8:$G$1000,4,0)))</f>
        <v/>
      </c>
      <c r="P25" s="5">
        <f>IF(ISERROR(VLOOKUP(B25,'[6]Uzun Atlama Genel'!$E$8:$J$1011,6,0)),"",(VLOOKUP(B25,'[6]Uzun Atlama Genel'!$E$8:$J$1011,6,0)))</f>
        <v>413</v>
      </c>
      <c r="Q25" s="6">
        <v>43</v>
      </c>
      <c r="R25" s="9" t="str">
        <f>IF(ISERROR(VLOOKUP(B25,[6]Üçadım!$E$8:$J$1000,6,0)),"",(VLOOKUP(B25,[6]Üçadım!$E$8:$J$1000,6,0)))</f>
        <v/>
      </c>
      <c r="S25" s="10" t="str">
        <f>IF(ISERROR(VLOOKUP(B25,[6]Üçadım!$E$8:$K$1000,7,0)),"",(VLOOKUP(B25,[6]Üçadım!$E$8:$K$1000,7,0)))</f>
        <v/>
      </c>
      <c r="T25" s="5" t="str">
        <f>IF(ISERROR(VLOOKUP(B25,[6]Yüksek!$E$8:$BR$1000,66,0)),"",(VLOOKUP(B25,[6]Yüksek!$E$8:$BR$1000,66,0)))</f>
        <v/>
      </c>
      <c r="U25" s="6" t="str">
        <f>IF(ISERROR(VLOOKUP(B25,[6]Yüksek!$E$8:$BS$1000,67,0)),"",(VLOOKUP(B25,[6]Yüksek!$E$8:$BS$1000,67,0)))</f>
        <v/>
      </c>
      <c r="V25" s="5" t="str">
        <f>IF(ISERROR(VLOOKUP(B25,[6]Sırık!$E$8:$BX$35555,72,0)),"",(VLOOKUP(B25,[6]Sırık!$E$8:$BX$35555,72,0)))</f>
        <v/>
      </c>
      <c r="W25" s="10" t="str">
        <f>IF(ISERROR(VLOOKUP(B25,[6]Sırık!$E$8:$BY$355555,73,0)),"",(VLOOKUP(B25,[6]Sırık!$E$8:$BY$355555,73,0)))</f>
        <v/>
      </c>
      <c r="X25" s="5">
        <f>IF(ISERROR(VLOOKUP(B25,[6]Gülle!$E$8:$J$1000,6,0)),"",(VLOOKUP(B25,[6]Gülle!$E$8:$J$1000,6,0)))</f>
        <v>528</v>
      </c>
      <c r="Y25" s="10">
        <v>28</v>
      </c>
      <c r="Z25" s="11" t="str">
        <f>IF(ISERROR(VLOOKUP(B25,[6]Çekiç!$E$8:$N$1000,6,0)),"",(VLOOKUP(B25,[6]Çekiç!$E$8:$N$1000,6,0)))</f>
        <v/>
      </c>
      <c r="AA25" s="10" t="str">
        <f>IF(ISERROR(VLOOKUP(B25,[6]Çekiç!$E$8:$O$1000,7,0)),"",(VLOOKUP(B25,[6]Çekiç!$E$8:$O$1000,7,0)))</f>
        <v/>
      </c>
      <c r="AB25" s="5" t="str">
        <f>IF(ISERROR(VLOOKUP(B25,[6]Disk!$E$8:$J$1000,6,0)),"",(VLOOKUP(B25,[6]Disk!$E$8:$J$1000,6,0)))</f>
        <v/>
      </c>
      <c r="AC25" s="6" t="str">
        <f>IF(ISERROR(VLOOKUP(B25,[6]Disk!$E$8:$K$1000,7,0)),"",(VLOOKUP(B25,[6]Disk!$E$8:$K$1000,7,0)))</f>
        <v/>
      </c>
      <c r="AD25" s="9" t="str">
        <f>IF(ISERROR(VLOOKUP(B25,[6]Cirit!$E$8:$J$1000,6,0)),"",(VLOOKUP(B25,[6]Cirit!$E$8:$J$1000,6,0)))</f>
        <v/>
      </c>
      <c r="AE25" s="10" t="str">
        <f>IF(ISERROR(VLOOKUP(B25,[6]Cirit!$E$8:$K$1000,7,0)),"",(VLOOKUP(B25,[6]Cirit!$E$8:$K$1000,7,0)))</f>
        <v/>
      </c>
      <c r="AF25" s="8">
        <f t="shared" si="0"/>
        <v>124</v>
      </c>
    </row>
    <row r="26" spans="1:32" ht="20.25" x14ac:dyDescent="0.25">
      <c r="A26" s="3">
        <v>11</v>
      </c>
      <c r="B26" s="4" t="s">
        <v>84</v>
      </c>
      <c r="C26" s="4" t="s">
        <v>40</v>
      </c>
      <c r="D26" s="5" t="str">
        <f>IF(ISERROR(VLOOKUP(B26,'[6]60m.'!$D$8:$F$1010,3,0)),"",(VLOOKUP(B26,'[6]60m.'!$D$8:$F$1010,3,0)))</f>
        <v/>
      </c>
      <c r="E26" s="6" t="str">
        <f>IF(ISERROR(VLOOKUP(B26,'[6]60m.'!$D$8:$G$1010,4,0)),"",(VLOOKUP(B26,'[6]60m.'!$D$8:$G$1010,4,0)))</f>
        <v/>
      </c>
      <c r="F26" s="9">
        <f>IF(ISERROR(VLOOKUP(B26,'[6]80m.'!$D$8:$F$1000,3,0)),"",(VLOOKUP(B26,'[6]80m.'!$D$8:$H$1000,3,0)))</f>
        <v>1161</v>
      </c>
      <c r="G26" s="10">
        <v>57</v>
      </c>
      <c r="H26" s="7" t="str">
        <f>IF(ISERROR(VLOOKUP(B26,'[6]800m.'!$D$8:$F$978,3,0)),"",(VLOOKUP(B26,'[6]800m.'!$D$8:$H$978,3,0)))</f>
        <v/>
      </c>
      <c r="I26" s="10" t="str">
        <f>IF(ISERROR(VLOOKUP(B26,'[6]800m.'!$D$8:$G$978,4,0)),"",(VLOOKUP(B26,'[6]800m.'!$D$8:$G$978,4,0)))</f>
        <v/>
      </c>
      <c r="J26" s="7" t="str">
        <f>IF(ISERROR(VLOOKUP(B26,'[6]2000m.'!$D$8:$F$988,3,0)),"",(VLOOKUP(B26,'[6]2000m.'!$D$8:$H$991,3,0)))</f>
        <v/>
      </c>
      <c r="K26" s="6" t="str">
        <f>IF(ISERROR(VLOOKUP(B26,'[6]2000m.'!$D$8:$G$988,4,0)),"",(VLOOKUP(B26,'[6]2000m.'!$D$8:$G$988,4,0)))</f>
        <v/>
      </c>
      <c r="L26" s="7" t="str">
        <f>IF(ISERROR(VLOOKUP(B26,'[6]3000m.'!$D$8:$F$1000,3,0)),"",(VLOOKUP(B26,'[6]3000m.'!$D$8:$H$1000,3,0)))</f>
        <v/>
      </c>
      <c r="M26" s="10" t="str">
        <f>IF(ISERROR(VLOOKUP(B26,'[6]3000m.'!$D$8:$G$1000,4,0)),"",(VLOOKUP(B26,'[6]3000m.'!$D$8:$G$1000,4,0)))</f>
        <v/>
      </c>
      <c r="N26" s="5" t="str">
        <f>IF(ISERROR(VLOOKUP(B26,'[6]100m.Eng'!$D$8:$F$1000,3,0)),"",(VLOOKUP(B26,'[6]100m.Eng'!$D$8:$H$1000,3,0)))</f>
        <v/>
      </c>
      <c r="O26" s="6" t="str">
        <f>IF(ISERROR(VLOOKUP(B26,'[6]100m.Eng'!$D$8:$G$1000,4,0)),"",(VLOOKUP(B26,'[6]100m.Eng'!$D$8:$G$1000,4,0)))</f>
        <v/>
      </c>
      <c r="P26" s="5">
        <f>IF(ISERROR(VLOOKUP(B26,'[6]Uzun Atlama Genel'!$E$8:$J$1011,6,0)),"",(VLOOKUP(B26,'[6]Uzun Atlama Genel'!$E$8:$J$1011,6,0)))</f>
        <v>381</v>
      </c>
      <c r="Q26" s="6">
        <v>36</v>
      </c>
      <c r="R26" s="9" t="str">
        <f>IF(ISERROR(VLOOKUP(B26,[6]Üçadım!$E$8:$J$1000,6,0)),"",(VLOOKUP(B26,[6]Üçadım!$E$8:$J$1000,6,0)))</f>
        <v/>
      </c>
      <c r="S26" s="10" t="str">
        <f>IF(ISERROR(VLOOKUP(B26,[6]Üçadım!$E$8:$K$1000,7,0)),"",(VLOOKUP(B26,[6]Üçadım!$E$8:$K$1000,7,0)))</f>
        <v/>
      </c>
      <c r="T26" s="5" t="str">
        <f>IF(ISERROR(VLOOKUP(B26,[6]Yüksek!$E$8:$BR$1000,66,0)),"",(VLOOKUP(B26,[6]Yüksek!$E$8:$BR$1000,66,0)))</f>
        <v/>
      </c>
      <c r="U26" s="6" t="str">
        <f>IF(ISERROR(VLOOKUP(B26,[6]Yüksek!$E$8:$BS$1000,67,0)),"",(VLOOKUP(B26,[6]Yüksek!$E$8:$BS$1000,67,0)))</f>
        <v/>
      </c>
      <c r="V26" s="5" t="str">
        <f>IF(ISERROR(VLOOKUP(B26,[6]Sırık!$E$8:$BX$35555,72,0)),"",(VLOOKUP(B26,[6]Sırık!$E$8:$BX$35555,72,0)))</f>
        <v/>
      </c>
      <c r="W26" s="10" t="str">
        <f>IF(ISERROR(VLOOKUP(B26,[6]Sırık!$E$8:$BY$355555,73,0)),"",(VLOOKUP(B26,[6]Sırık!$E$8:$BY$355555,73,0)))</f>
        <v/>
      </c>
      <c r="X26" s="5" t="str">
        <f>IF(ISERROR(VLOOKUP(B26,[6]Gülle!$E$8:$J$1000,6,0)),"",(VLOOKUP(B26,[6]Gülle!$E$8:$J$1000,6,0)))</f>
        <v/>
      </c>
      <c r="Y26" s="10" t="str">
        <f>IF(ISERROR(VLOOKUP(B26,[6]Gülle!$E$8:$K$1000,7,0)),"",(VLOOKUP(B26,[6]Gülle!$E$8:$K$1000,7,0)))</f>
        <v/>
      </c>
      <c r="Z26" s="11" t="str">
        <f>IF(ISERROR(VLOOKUP(B26,[6]Çekiç!$E$8:$N$1000,6,0)),"",(VLOOKUP(B26,[6]Çekiç!$E$8:$N$1000,6,0)))</f>
        <v/>
      </c>
      <c r="AA26" s="10" t="str">
        <f>IF(ISERROR(VLOOKUP(B26,[6]Çekiç!$E$8:$O$1000,7,0)),"",(VLOOKUP(B26,[6]Çekiç!$E$8:$O$1000,7,0)))</f>
        <v/>
      </c>
      <c r="AB26" s="5" t="str">
        <f>IF(ISERROR(VLOOKUP(B26,[6]Disk!$E$8:$J$1000,6,0)),"",(VLOOKUP(B26,[6]Disk!$E$8:$J$1000,6,0)))</f>
        <v/>
      </c>
      <c r="AC26" s="6" t="str">
        <f>IF(ISERROR(VLOOKUP(B26,[6]Disk!$E$8:$K$1000,7,0)),"",(VLOOKUP(B26,[6]Disk!$E$8:$K$1000,7,0)))</f>
        <v/>
      </c>
      <c r="AD26" s="9">
        <f>IF(ISERROR(VLOOKUP(B26,[6]Cirit!$E$8:$J$1000,6,0)),"",(VLOOKUP(B26,[6]Cirit!$E$8:$J$1000,6,0)))</f>
        <v>1454</v>
      </c>
      <c r="AE26" s="10">
        <v>28</v>
      </c>
      <c r="AF26" s="8">
        <f t="shared" si="0"/>
        <v>121</v>
      </c>
    </row>
    <row r="27" spans="1:32" ht="20.25" x14ac:dyDescent="0.25">
      <c r="A27" s="3">
        <v>12</v>
      </c>
      <c r="B27" s="4" t="s">
        <v>85</v>
      </c>
      <c r="C27" s="4" t="s">
        <v>40</v>
      </c>
      <c r="D27" s="5">
        <f>IF(ISERROR(VLOOKUP(B27,'[6]60m.'!$D$8:$F$1010,3,0)),"",(VLOOKUP(B27,'[6]60m.'!$D$8:$F$1010,3,0)))</f>
        <v>1034</v>
      </c>
      <c r="E27" s="6">
        <v>39</v>
      </c>
      <c r="F27" s="9" t="str">
        <f>IF(ISERROR(VLOOKUP(B27,'[6]80m.'!$D$8:$F$1000,3,0)),"",(VLOOKUP(B27,'[6]80m.'!$D$8:$H$1000,3,0)))</f>
        <v/>
      </c>
      <c r="G27" s="10" t="str">
        <f>IF(ISERROR(VLOOKUP(B27,'[6]80m.'!$D$8:$G$1000,4,0)),"",(VLOOKUP(B27,'[6]80m.'!$D$8:$G$1000,4,0)))</f>
        <v/>
      </c>
      <c r="H27" s="7" t="str">
        <f>IF(ISERROR(VLOOKUP(B27,'[6]800m.'!$D$8:$F$978,3,0)),"",(VLOOKUP(B27,'[6]800m.'!$D$8:$H$978,3,0)))</f>
        <v/>
      </c>
      <c r="I27" s="10" t="str">
        <f>IF(ISERROR(VLOOKUP(B27,'[6]800m.'!$D$8:$G$978,4,0)),"",(VLOOKUP(B27,'[6]800m.'!$D$8:$G$978,4,0)))</f>
        <v/>
      </c>
      <c r="J27" s="7" t="str">
        <f>IF(ISERROR(VLOOKUP(B27,'[6]2000m.'!$D$8:$F$988,3,0)),"",(VLOOKUP(B27,'[6]2000m.'!$D$8:$H$991,3,0)))</f>
        <v/>
      </c>
      <c r="K27" s="6" t="str">
        <f>IF(ISERROR(VLOOKUP(B27,'[6]2000m.'!$D$8:$G$988,4,0)),"",(VLOOKUP(B27,'[6]2000m.'!$D$8:$G$988,4,0)))</f>
        <v/>
      </c>
      <c r="L27" s="7" t="str">
        <f>IF(ISERROR(VLOOKUP(B27,'[6]3000m.'!$D$8:$F$1000,3,0)),"",(VLOOKUP(B27,'[6]3000m.'!$D$8:$H$1000,3,0)))</f>
        <v/>
      </c>
      <c r="M27" s="10" t="str">
        <f>IF(ISERROR(VLOOKUP(B27,'[6]3000m.'!$D$8:$G$1000,4,0)),"",(VLOOKUP(B27,'[6]3000m.'!$D$8:$G$1000,4,0)))</f>
        <v/>
      </c>
      <c r="N27" s="5" t="str">
        <f>IF(ISERROR(VLOOKUP(B27,'[6]100m.Eng'!$D$8:$F$1000,3,0)),"",(VLOOKUP(B27,'[6]100m.Eng'!$D$8:$H$1000,3,0)))</f>
        <v/>
      </c>
      <c r="O27" s="6" t="str">
        <f>IF(ISERROR(VLOOKUP(B27,'[6]100m.Eng'!$D$8:$G$1000,4,0)),"",(VLOOKUP(B27,'[6]100m.Eng'!$D$8:$G$1000,4,0)))</f>
        <v/>
      </c>
      <c r="P27" s="5">
        <f>IF(ISERROR(VLOOKUP(B27,'[6]Uzun Atlama Genel'!$E$8:$J$1011,6,0)),"",(VLOOKUP(B27,'[6]Uzun Atlama Genel'!$E$8:$J$1011,6,0)))</f>
        <v>295</v>
      </c>
      <c r="Q27" s="6">
        <v>21</v>
      </c>
      <c r="R27" s="9" t="str">
        <f>IF(ISERROR(VLOOKUP(B27,[6]Üçadım!$E$8:$J$1000,6,0)),"",(VLOOKUP(B27,[6]Üçadım!$E$8:$J$1000,6,0)))</f>
        <v/>
      </c>
      <c r="S27" s="10" t="str">
        <f>IF(ISERROR(VLOOKUP(B27,[6]Üçadım!$E$8:$K$1000,7,0)),"",(VLOOKUP(B27,[6]Üçadım!$E$8:$K$1000,7,0)))</f>
        <v/>
      </c>
      <c r="T27" s="5" t="str">
        <f>IF(ISERROR(VLOOKUP(B27,[6]Yüksek!$E$8:$BR$1000,66,0)),"",(VLOOKUP(B27,[6]Yüksek!$E$8:$BR$1000,66,0)))</f>
        <v/>
      </c>
      <c r="U27" s="6" t="str">
        <f>IF(ISERROR(VLOOKUP(B27,[6]Yüksek!$E$8:$BS$1000,67,0)),"",(VLOOKUP(B27,[6]Yüksek!$E$8:$BS$1000,67,0)))</f>
        <v/>
      </c>
      <c r="V27" s="5" t="str">
        <f>IF(ISERROR(VLOOKUP(B27,[6]Sırık!$E$8:$BX$35555,72,0)),"",(VLOOKUP(B27,[6]Sırık!$E$8:$BX$35555,72,0)))</f>
        <v/>
      </c>
      <c r="W27" s="10" t="str">
        <f>IF(ISERROR(VLOOKUP(B27,[6]Sırık!$E$8:$BY$355555,73,0)),"",(VLOOKUP(B27,[6]Sırık!$E$8:$BY$355555,73,0)))</f>
        <v/>
      </c>
      <c r="X27" s="5" t="str">
        <f>IF(ISERROR(VLOOKUP(B27,[6]Gülle!$E$8:$J$1000,6,0)),"",(VLOOKUP(B27,[6]Gülle!$E$8:$J$1000,6,0)))</f>
        <v/>
      </c>
      <c r="Y27" s="10" t="str">
        <f>IF(ISERROR(VLOOKUP(B27,[6]Gülle!$E$8:$K$1000,7,0)),"",(VLOOKUP(B27,[6]Gülle!$E$8:$K$1000,7,0)))</f>
        <v/>
      </c>
      <c r="Z27" s="11" t="str">
        <f>IF(ISERROR(VLOOKUP(B27,[6]Çekiç!$E$8:$N$1000,6,0)),"",(VLOOKUP(B27,[6]Çekiç!$E$8:$N$1000,6,0)))</f>
        <v/>
      </c>
      <c r="AA27" s="10" t="str">
        <f>IF(ISERROR(VLOOKUP(B27,[6]Çekiç!$E$8:$O$1000,7,0)),"",(VLOOKUP(B27,[6]Çekiç!$E$8:$O$1000,7,0)))</f>
        <v/>
      </c>
      <c r="AB27" s="5">
        <f>IF(ISERROR(VLOOKUP(B27,[6]Disk!$E$8:$J$1000,6,0)),"",(VLOOKUP(B27,[6]Disk!$E$8:$J$1000,6,0)))</f>
        <v>1770</v>
      </c>
      <c r="AC27" s="6">
        <v>55</v>
      </c>
      <c r="AD27" s="9" t="str">
        <f>IF(ISERROR(VLOOKUP(B27,[6]Cirit!$E$8:$J$1000,6,0)),"",(VLOOKUP(B27,[6]Cirit!$E$8:$J$1000,6,0)))</f>
        <v/>
      </c>
      <c r="AE27" s="10" t="str">
        <f>IF(ISERROR(VLOOKUP(B27,[6]Cirit!$E$8:$K$1000,7,0)),"",(VLOOKUP(B27,[6]Cirit!$E$8:$K$1000,7,0)))</f>
        <v/>
      </c>
      <c r="AF27" s="8">
        <f t="shared" si="0"/>
        <v>115</v>
      </c>
    </row>
    <row r="28" spans="1:32" ht="20.25" x14ac:dyDescent="0.25">
      <c r="A28" s="3">
        <v>13</v>
      </c>
      <c r="B28" s="4" t="s">
        <v>86</v>
      </c>
      <c r="C28" s="4" t="s">
        <v>40</v>
      </c>
      <c r="D28" s="5">
        <f>IF(ISERROR(VLOOKUP(B28,'[6]60m.'!$D$8:$F$1010,3,0)),"",(VLOOKUP(B28,'[6]60m.'!$D$8:$F$1010,3,0)))</f>
        <v>934</v>
      </c>
      <c r="E28" s="6">
        <v>59</v>
      </c>
      <c r="F28" s="9" t="str">
        <f>IF(ISERROR(VLOOKUP(B28,'[6]80m.'!$D$8:$F$1000,3,0)),"",(VLOOKUP(B28,'[6]80m.'!$D$8:$H$1000,3,0)))</f>
        <v/>
      </c>
      <c r="G28" s="10" t="str">
        <f>IF(ISERROR(VLOOKUP(B28,'[6]80m.'!$D$8:$G$1000,4,0)),"",(VLOOKUP(B28,'[6]80m.'!$D$8:$G$1000,4,0)))</f>
        <v/>
      </c>
      <c r="H28" s="7" t="str">
        <f>IF(ISERROR(VLOOKUP(B28,'[6]800m.'!$D$8:$F$978,3,0)),"",(VLOOKUP(B28,'[6]800m.'!$D$8:$H$978,3,0)))</f>
        <v/>
      </c>
      <c r="I28" s="10" t="str">
        <f>IF(ISERROR(VLOOKUP(B28,'[6]800m.'!$D$8:$G$978,4,0)),"",(VLOOKUP(B28,'[6]800m.'!$D$8:$G$978,4,0)))</f>
        <v/>
      </c>
      <c r="J28" s="7" t="str">
        <f>IF(ISERROR(VLOOKUP(B28,'[6]2000m.'!$D$8:$F$988,3,0)),"",(VLOOKUP(B28,'[6]2000m.'!$D$8:$H$991,3,0)))</f>
        <v/>
      </c>
      <c r="K28" s="6" t="str">
        <f>IF(ISERROR(VLOOKUP(B28,'[6]2000m.'!$D$8:$G$988,4,0)),"",(VLOOKUP(B28,'[6]2000m.'!$D$8:$G$988,4,0)))</f>
        <v/>
      </c>
      <c r="L28" s="7" t="str">
        <f>IF(ISERROR(VLOOKUP(B28,'[6]3000m.'!$D$8:$F$1000,3,0)),"",(VLOOKUP(B28,'[6]3000m.'!$D$8:$H$1000,3,0)))</f>
        <v/>
      </c>
      <c r="M28" s="10" t="str">
        <f>IF(ISERROR(VLOOKUP(B28,'[6]3000m.'!$D$8:$G$1000,4,0)),"",(VLOOKUP(B28,'[6]3000m.'!$D$8:$G$1000,4,0)))</f>
        <v/>
      </c>
      <c r="N28" s="5" t="str">
        <f>IF(ISERROR(VLOOKUP(B28,'[6]100m.Eng'!$D$8:$F$1000,3,0)),"",(VLOOKUP(B28,'[6]100m.Eng'!$D$8:$H$1000,3,0)))</f>
        <v/>
      </c>
      <c r="O28" s="6" t="str">
        <f>IF(ISERROR(VLOOKUP(B28,'[6]100m.Eng'!$D$8:$G$1000,4,0)),"",(VLOOKUP(B28,'[6]100m.Eng'!$D$8:$G$1000,4,0)))</f>
        <v/>
      </c>
      <c r="P28" s="5">
        <f>IF(ISERROR(VLOOKUP(B28,'[6]Uzun Atlama Genel'!$E$8:$J$1011,6,0)),"",(VLOOKUP(B28,'[6]Uzun Atlama Genel'!$E$8:$J$1011,6,0)))</f>
        <v>312</v>
      </c>
      <c r="Q28" s="6">
        <v>23</v>
      </c>
      <c r="R28" s="9" t="str">
        <f>IF(ISERROR(VLOOKUP(B28,[6]Üçadım!$E$8:$J$1000,6,0)),"",(VLOOKUP(B28,[6]Üçadım!$E$8:$J$1000,6,0)))</f>
        <v/>
      </c>
      <c r="S28" s="10" t="str">
        <f>IF(ISERROR(VLOOKUP(B28,[6]Üçadım!$E$8:$K$1000,7,0)),"",(VLOOKUP(B28,[6]Üçadım!$E$8:$K$1000,7,0)))</f>
        <v/>
      </c>
      <c r="T28" s="5" t="str">
        <f>IF(ISERROR(VLOOKUP(B28,[6]Yüksek!$E$8:$BR$1000,66,0)),"",(VLOOKUP(B28,[6]Yüksek!$E$8:$BR$1000,66,0)))</f>
        <v/>
      </c>
      <c r="U28" s="6" t="str">
        <f>IF(ISERROR(VLOOKUP(B28,[6]Yüksek!$E$8:$BS$1000,67,0)),"",(VLOOKUP(B28,[6]Yüksek!$E$8:$BS$1000,67,0)))</f>
        <v/>
      </c>
      <c r="V28" s="5" t="str">
        <f>IF(ISERROR(VLOOKUP(B28,[6]Sırık!$E$8:$BX$35555,72,0)),"",(VLOOKUP(B28,[6]Sırık!$E$8:$BX$35555,72,0)))</f>
        <v/>
      </c>
      <c r="W28" s="10" t="str">
        <f>IF(ISERROR(VLOOKUP(B28,[6]Sırık!$E$8:$BY$355555,73,0)),"",(VLOOKUP(B28,[6]Sırık!$E$8:$BY$355555,73,0)))</f>
        <v/>
      </c>
      <c r="X28" s="5">
        <f>IF(ISERROR(VLOOKUP(B28,[6]Gülle!$E$8:$J$1000,6,0)),"",(VLOOKUP(B28,[6]Gülle!$E$8:$J$1000,6,0)))</f>
        <v>584</v>
      </c>
      <c r="Y28" s="10">
        <v>32</v>
      </c>
      <c r="Z28" s="11" t="str">
        <f>IF(ISERROR(VLOOKUP(B28,[6]Çekiç!$E$8:$N$1000,6,0)),"",(VLOOKUP(B28,[6]Çekiç!$E$8:$N$1000,6,0)))</f>
        <v/>
      </c>
      <c r="AA28" s="10" t="str">
        <f>IF(ISERROR(VLOOKUP(B28,[6]Çekiç!$E$8:$O$1000,7,0)),"",(VLOOKUP(B28,[6]Çekiç!$E$8:$O$1000,7,0)))</f>
        <v/>
      </c>
      <c r="AB28" s="5" t="str">
        <f>IF(ISERROR(VLOOKUP(B28,[6]Disk!$E$8:$J$1000,6,0)),"",(VLOOKUP(B28,[6]Disk!$E$8:$J$1000,6,0)))</f>
        <v/>
      </c>
      <c r="AC28" s="6" t="str">
        <f>IF(ISERROR(VLOOKUP(B28,[6]Disk!$E$8:$K$1000,7,0)),"",(VLOOKUP(B28,[6]Disk!$E$8:$K$1000,7,0)))</f>
        <v/>
      </c>
      <c r="AD28" s="9" t="str">
        <f>IF(ISERROR(VLOOKUP(B28,[6]Cirit!$E$8:$J$1000,6,0)),"",(VLOOKUP(B28,[6]Cirit!$E$8:$J$1000,6,0)))</f>
        <v/>
      </c>
      <c r="AE28" s="10" t="str">
        <f>IF(ISERROR(VLOOKUP(B28,[6]Cirit!$E$8:$K$1000,7,0)),"",(VLOOKUP(B28,[6]Cirit!$E$8:$K$1000,7,0)))</f>
        <v/>
      </c>
      <c r="AF28" s="8">
        <f t="shared" si="0"/>
        <v>114</v>
      </c>
    </row>
    <row r="29" spans="1:32" ht="20.25" x14ac:dyDescent="0.25">
      <c r="A29" s="3">
        <v>14</v>
      </c>
      <c r="B29" s="4" t="s">
        <v>87</v>
      </c>
      <c r="C29" s="4" t="s">
        <v>40</v>
      </c>
      <c r="D29" s="5" t="str">
        <f>IF(ISERROR(VLOOKUP(B29,'[6]60m.'!$D$8:$F$1010,3,0)),"",(VLOOKUP(B29,'[6]60m.'!$D$8:$F$1010,3,0)))</f>
        <v/>
      </c>
      <c r="E29" s="6" t="str">
        <f>IF(ISERROR(VLOOKUP(B29,'[6]60m.'!$D$8:$G$1010,4,0)),"",(VLOOKUP(B29,'[6]60m.'!$D$8:$G$1010,4,0)))</f>
        <v/>
      </c>
      <c r="F29" s="9">
        <f>IF(ISERROR(VLOOKUP(B29,'[6]80m.'!$D$8:$F$1000,3,0)),"",(VLOOKUP(B29,'[6]80m.'!$D$8:$H$1000,3,0)))</f>
        <v>1205</v>
      </c>
      <c r="G29" s="10">
        <v>49</v>
      </c>
      <c r="H29" s="7" t="str">
        <f>IF(ISERROR(VLOOKUP(B29,'[6]800m.'!$D$8:$F$978,3,0)),"",(VLOOKUP(B29,'[6]800m.'!$D$8:$H$978,3,0)))</f>
        <v/>
      </c>
      <c r="I29" s="10" t="str">
        <f>IF(ISERROR(VLOOKUP(B29,'[6]800m.'!$D$8:$G$978,4,0)),"",(VLOOKUP(B29,'[6]800m.'!$D$8:$G$978,4,0)))</f>
        <v/>
      </c>
      <c r="J29" s="7" t="str">
        <f>IF(ISERROR(VLOOKUP(B29,'[6]2000m.'!$D$8:$F$988,3,0)),"",(VLOOKUP(B29,'[6]2000m.'!$D$8:$H$991,3,0)))</f>
        <v/>
      </c>
      <c r="K29" s="6" t="str">
        <f>IF(ISERROR(VLOOKUP(B29,'[6]2000m.'!$D$8:$G$988,4,0)),"",(VLOOKUP(B29,'[6]2000m.'!$D$8:$G$988,4,0)))</f>
        <v/>
      </c>
      <c r="L29" s="7" t="str">
        <f>IF(ISERROR(VLOOKUP(B29,'[6]3000m.'!$D$8:$F$1000,3,0)),"",(VLOOKUP(B29,'[6]3000m.'!$D$8:$H$1000,3,0)))</f>
        <v/>
      </c>
      <c r="M29" s="10" t="str">
        <f>IF(ISERROR(VLOOKUP(B29,'[6]3000m.'!$D$8:$G$1000,4,0)),"",(VLOOKUP(B29,'[6]3000m.'!$D$8:$G$1000,4,0)))</f>
        <v/>
      </c>
      <c r="N29" s="5" t="str">
        <f>IF(ISERROR(VLOOKUP(B29,'[6]100m.Eng'!$D$8:$F$1000,3,0)),"",(VLOOKUP(B29,'[6]100m.Eng'!$D$8:$H$1000,3,0)))</f>
        <v/>
      </c>
      <c r="O29" s="6" t="str">
        <f>IF(ISERROR(VLOOKUP(B29,'[6]100m.Eng'!$D$8:$G$1000,4,0)),"",(VLOOKUP(B29,'[6]100m.Eng'!$D$8:$G$1000,4,0)))</f>
        <v/>
      </c>
      <c r="P29" s="5">
        <f>IF(ISERROR(VLOOKUP(B29,'[6]Uzun Atlama Genel'!$E$8:$J$1011,6,0)),"",(VLOOKUP(B29,'[6]Uzun Atlama Genel'!$E$8:$J$1011,6,0)))</f>
        <v>386</v>
      </c>
      <c r="Q29" s="6">
        <v>37</v>
      </c>
      <c r="R29" s="9" t="str">
        <f>IF(ISERROR(VLOOKUP(B29,[6]Üçadım!$E$8:$J$1000,6,0)),"",(VLOOKUP(B29,[6]Üçadım!$E$8:$J$1000,6,0)))</f>
        <v/>
      </c>
      <c r="S29" s="10" t="str">
        <f>IF(ISERROR(VLOOKUP(B29,[6]Üçadım!$E$8:$K$1000,7,0)),"",(VLOOKUP(B29,[6]Üçadım!$E$8:$K$1000,7,0)))</f>
        <v/>
      </c>
      <c r="T29" s="5" t="str">
        <f>IF(ISERROR(VLOOKUP(B29,[6]Yüksek!$E$8:$BR$1000,66,0)),"",(VLOOKUP(B29,[6]Yüksek!$E$8:$BR$1000,66,0)))</f>
        <v/>
      </c>
      <c r="U29" s="6" t="str">
        <f>IF(ISERROR(VLOOKUP(B29,[6]Yüksek!$E$8:$BS$1000,67,0)),"",(VLOOKUP(B29,[6]Yüksek!$E$8:$BS$1000,67,0)))</f>
        <v/>
      </c>
      <c r="V29" s="5" t="str">
        <f>IF(ISERROR(VLOOKUP(B29,[6]Sırık!$E$8:$BX$35555,72,0)),"",(VLOOKUP(B29,[6]Sırık!$E$8:$BX$35555,72,0)))</f>
        <v/>
      </c>
      <c r="W29" s="10" t="str">
        <f>IF(ISERROR(VLOOKUP(B29,[6]Sırık!$E$8:$BY$355555,73,0)),"",(VLOOKUP(B29,[6]Sırık!$E$8:$BY$355555,73,0)))</f>
        <v/>
      </c>
      <c r="X29" s="5">
        <f>IF(ISERROR(VLOOKUP(B29,[6]Gülle!$E$8:$J$1000,6,0)),"",(VLOOKUP(B29,[6]Gülle!$E$8:$J$1000,6,0)))</f>
        <v>500</v>
      </c>
      <c r="Y29" s="10">
        <v>27</v>
      </c>
      <c r="Z29" s="11" t="str">
        <f>IF(ISERROR(VLOOKUP(B29,[6]Çekiç!$E$8:$N$1000,6,0)),"",(VLOOKUP(B29,[6]Çekiç!$E$8:$N$1000,6,0)))</f>
        <v/>
      </c>
      <c r="AA29" s="10" t="str">
        <f>IF(ISERROR(VLOOKUP(B29,[6]Çekiç!$E$8:$O$1000,7,0)),"",(VLOOKUP(B29,[6]Çekiç!$E$8:$O$1000,7,0)))</f>
        <v/>
      </c>
      <c r="AB29" s="5" t="str">
        <f>IF(ISERROR(VLOOKUP(B29,[6]Disk!$E$8:$J$1000,6,0)),"",(VLOOKUP(B29,[6]Disk!$E$8:$J$1000,6,0)))</f>
        <v/>
      </c>
      <c r="AC29" s="6" t="str">
        <f>IF(ISERROR(VLOOKUP(B29,[6]Disk!$E$8:$K$1000,7,0)),"",(VLOOKUP(B29,[6]Disk!$E$8:$K$1000,7,0)))</f>
        <v/>
      </c>
      <c r="AD29" s="9" t="str">
        <f>IF(ISERROR(VLOOKUP(B29,[6]Cirit!$E$8:$J$1000,6,0)),"",(VLOOKUP(B29,[6]Cirit!$E$8:$J$1000,6,0)))</f>
        <v/>
      </c>
      <c r="AE29" s="10" t="str">
        <f>IF(ISERROR(VLOOKUP(B29,[6]Cirit!$E$8:$K$1000,7,0)),"",(VLOOKUP(B29,[6]Cirit!$E$8:$K$1000,7,0)))</f>
        <v/>
      </c>
      <c r="AF29" s="8">
        <f t="shared" si="0"/>
        <v>113</v>
      </c>
    </row>
    <row r="30" spans="1:32" ht="20.25" x14ac:dyDescent="0.25">
      <c r="A30" s="3">
        <v>15</v>
      </c>
      <c r="B30" s="4" t="s">
        <v>88</v>
      </c>
      <c r="C30" s="4" t="s">
        <v>40</v>
      </c>
      <c r="D30" s="5">
        <f>IF(ISERROR(VLOOKUP(B30,'[6]60m.'!$D$8:$F$1010,3,0)),"",(VLOOKUP(B30,'[6]60m.'!$D$8:$F$1010,3,0)))</f>
        <v>889</v>
      </c>
      <c r="E30" s="6">
        <v>68</v>
      </c>
      <c r="F30" s="9" t="str">
        <f>IF(ISERROR(VLOOKUP(B30,'[6]80m.'!$D$8:$F$1000,3,0)),"",(VLOOKUP(B30,'[6]80m.'!$D$8:$H$1000,3,0)))</f>
        <v/>
      </c>
      <c r="G30" s="10" t="str">
        <f>IF(ISERROR(VLOOKUP(B30,'[6]80m.'!$D$8:$G$1000,4,0)),"",(VLOOKUP(B30,'[6]80m.'!$D$8:$G$1000,4,0)))</f>
        <v/>
      </c>
      <c r="H30" s="7" t="str">
        <f>IF(ISERROR(VLOOKUP(B30,'[6]800m.'!$D$8:$F$978,3,0)),"",(VLOOKUP(B30,'[6]800m.'!$D$8:$H$978,3,0)))</f>
        <v/>
      </c>
      <c r="I30" s="10" t="str">
        <f>IF(ISERROR(VLOOKUP(B30,'[6]800m.'!$D$8:$G$978,4,0)),"",(VLOOKUP(B30,'[6]800m.'!$D$8:$G$978,4,0)))</f>
        <v/>
      </c>
      <c r="J30" s="7" t="str">
        <f>IF(ISERROR(VLOOKUP(B30,'[6]2000m.'!$D$8:$F$988,3,0)),"",(VLOOKUP(B30,'[6]2000m.'!$D$8:$H$991,3,0)))</f>
        <v/>
      </c>
      <c r="K30" s="6" t="str">
        <f>IF(ISERROR(VLOOKUP(B30,'[6]2000m.'!$D$8:$G$988,4,0)),"",(VLOOKUP(B30,'[6]2000m.'!$D$8:$G$988,4,0)))</f>
        <v/>
      </c>
      <c r="L30" s="7" t="str">
        <f>IF(ISERROR(VLOOKUP(B30,'[6]3000m.'!$D$8:$F$1000,3,0)),"",(VLOOKUP(B30,'[6]3000m.'!$D$8:$H$1000,3,0)))</f>
        <v/>
      </c>
      <c r="M30" s="10" t="str">
        <f>IF(ISERROR(VLOOKUP(B30,'[6]3000m.'!$D$8:$G$1000,4,0)),"",(VLOOKUP(B30,'[6]3000m.'!$D$8:$G$1000,4,0)))</f>
        <v/>
      </c>
      <c r="N30" s="5" t="str">
        <f>IF(ISERROR(VLOOKUP(B30,'[6]100m.Eng'!$D$8:$F$1000,3,0)),"",(VLOOKUP(B30,'[6]100m.Eng'!$D$8:$H$1000,3,0)))</f>
        <v/>
      </c>
      <c r="O30" s="6" t="str">
        <f>IF(ISERROR(VLOOKUP(B30,'[6]100m.Eng'!$D$8:$G$1000,4,0)),"",(VLOOKUP(B30,'[6]100m.Eng'!$D$8:$G$1000,4,0)))</f>
        <v/>
      </c>
      <c r="P30" s="5">
        <f>IF(ISERROR(VLOOKUP(B30,'[6]Uzun Atlama Genel'!$E$8:$J$1011,6,0)),"",(VLOOKUP(B30,'[6]Uzun Atlama Genel'!$E$8:$J$1011,6,0)))</f>
        <v>361</v>
      </c>
      <c r="Q30" s="6">
        <v>32</v>
      </c>
      <c r="R30" s="9" t="str">
        <f>IF(ISERROR(VLOOKUP(B30,[6]Üçadım!$E$8:$J$1000,6,0)),"",(VLOOKUP(B30,[6]Üçadım!$E$8:$J$1000,6,0)))</f>
        <v/>
      </c>
      <c r="S30" s="10" t="str">
        <f>IF(ISERROR(VLOOKUP(B30,[6]Üçadım!$E$8:$K$1000,7,0)),"",(VLOOKUP(B30,[6]Üçadım!$E$8:$K$1000,7,0)))</f>
        <v/>
      </c>
      <c r="T30" s="5" t="str">
        <f>IF(ISERROR(VLOOKUP(B30,[6]Yüksek!$E$8:$BR$1000,66,0)),"",(VLOOKUP(B30,[6]Yüksek!$E$8:$BR$1000,66,0)))</f>
        <v/>
      </c>
      <c r="U30" s="6" t="str">
        <f>IF(ISERROR(VLOOKUP(B30,[6]Yüksek!$E$8:$BS$1000,67,0)),"",(VLOOKUP(B30,[6]Yüksek!$E$8:$BS$1000,67,0)))</f>
        <v/>
      </c>
      <c r="V30" s="5" t="str">
        <f>IF(ISERROR(VLOOKUP(B30,[6]Sırık!$E$8:$BX$35555,72,0)),"",(VLOOKUP(B30,[6]Sırık!$E$8:$BX$35555,72,0)))</f>
        <v/>
      </c>
      <c r="W30" s="10" t="str">
        <f>IF(ISERROR(VLOOKUP(B30,[6]Sırık!$E$8:$BY$355555,73,0)),"",(VLOOKUP(B30,[6]Sırık!$E$8:$BY$355555,73,0)))</f>
        <v/>
      </c>
      <c r="X30" s="5">
        <f>IF(ISERROR(VLOOKUP(B30,[6]Gülle!$E$8:$J$1000,6,0)),"",(VLOOKUP(B30,[6]Gülle!$E$8:$J$1000,6,0)))</f>
        <v>290</v>
      </c>
      <c r="Y30" s="10">
        <v>12</v>
      </c>
      <c r="Z30" s="11" t="str">
        <f>IF(ISERROR(VLOOKUP(B30,[6]Çekiç!$E$8:$N$1000,6,0)),"",(VLOOKUP(B30,[6]Çekiç!$E$8:$N$1000,6,0)))</f>
        <v/>
      </c>
      <c r="AA30" s="10" t="str">
        <f>IF(ISERROR(VLOOKUP(B30,[6]Çekiç!$E$8:$O$1000,7,0)),"",(VLOOKUP(B30,[6]Çekiç!$E$8:$O$1000,7,0)))</f>
        <v/>
      </c>
      <c r="AB30" s="5" t="str">
        <f>IF(ISERROR(VLOOKUP(B30,[6]Disk!$E$8:$J$1000,6,0)),"",(VLOOKUP(B30,[6]Disk!$E$8:$J$1000,6,0)))</f>
        <v/>
      </c>
      <c r="AC30" s="6" t="str">
        <f>IF(ISERROR(VLOOKUP(B30,[6]Disk!$E$8:$K$1000,7,0)),"",(VLOOKUP(B30,[6]Disk!$E$8:$K$1000,7,0)))</f>
        <v/>
      </c>
      <c r="AD30" s="9" t="str">
        <f>IF(ISERROR(VLOOKUP(B30,[6]Cirit!$E$8:$J$1000,6,0)),"",(VLOOKUP(B30,[6]Cirit!$E$8:$J$1000,6,0)))</f>
        <v/>
      </c>
      <c r="AE30" s="10" t="str">
        <f>IF(ISERROR(VLOOKUP(B30,[6]Cirit!$E$8:$K$1000,7,0)),"",(VLOOKUP(B30,[6]Cirit!$E$8:$K$1000,7,0)))</f>
        <v/>
      </c>
      <c r="AF30" s="8">
        <f t="shared" si="0"/>
        <v>112</v>
      </c>
    </row>
    <row r="31" spans="1:32" ht="20.25" x14ac:dyDescent="0.25">
      <c r="A31" s="3">
        <v>16</v>
      </c>
      <c r="B31" s="4" t="s">
        <v>89</v>
      </c>
      <c r="C31" s="4" t="s">
        <v>40</v>
      </c>
      <c r="D31" s="5" t="str">
        <f>IF(ISERROR(VLOOKUP(B31,'[6]60m.'!$D$8:$F$1010,3,0)),"",(VLOOKUP(B31,'[6]60m.'!$D$8:$F$1010,3,0)))</f>
        <v/>
      </c>
      <c r="E31" s="6" t="str">
        <f>IF(ISERROR(VLOOKUP(B31,'[6]60m.'!$D$8:$G$1010,4,0)),"",(VLOOKUP(B31,'[6]60m.'!$D$8:$G$1010,4,0)))</f>
        <v/>
      </c>
      <c r="F31" s="9">
        <f>IF(ISERROR(VLOOKUP(B31,'[6]80m.'!$D$8:$F$1000,3,0)),"",(VLOOKUP(B31,'[6]80m.'!$D$8:$H$1000,3,0)))</f>
        <v>1121</v>
      </c>
      <c r="G31" s="10">
        <v>65</v>
      </c>
      <c r="H31" s="7" t="str">
        <f>IF(ISERROR(VLOOKUP(B31,'[6]800m.'!$D$8:$F$978,3,0)),"",(VLOOKUP(B31,'[6]800m.'!$D$8:$H$978,3,0)))</f>
        <v/>
      </c>
      <c r="I31" s="10" t="str">
        <f>IF(ISERROR(VLOOKUP(B31,'[6]800m.'!$D$8:$G$978,4,0)),"",(VLOOKUP(B31,'[6]800m.'!$D$8:$G$978,4,0)))</f>
        <v/>
      </c>
      <c r="J31" s="7" t="str">
        <f>IF(ISERROR(VLOOKUP(B31,'[6]2000m.'!$D$8:$F$988,3,0)),"",(VLOOKUP(B31,'[6]2000m.'!$D$8:$H$991,3,0)))</f>
        <v/>
      </c>
      <c r="K31" s="6" t="str">
        <f>IF(ISERROR(VLOOKUP(B31,'[6]2000m.'!$D$8:$G$988,4,0)),"",(VLOOKUP(B31,'[6]2000m.'!$D$8:$G$988,4,0)))</f>
        <v/>
      </c>
      <c r="L31" s="7" t="str">
        <f>IF(ISERROR(VLOOKUP(B31,'[6]3000m.'!$D$8:$F$1000,3,0)),"",(VLOOKUP(B31,'[6]3000m.'!$D$8:$H$1000,3,0)))</f>
        <v/>
      </c>
      <c r="M31" s="10" t="str">
        <f>IF(ISERROR(VLOOKUP(B31,'[6]3000m.'!$D$8:$G$1000,4,0)),"",(VLOOKUP(B31,'[6]3000m.'!$D$8:$G$1000,4,0)))</f>
        <v/>
      </c>
      <c r="N31" s="5" t="str">
        <f>IF(ISERROR(VLOOKUP(B31,'[6]100m.Eng'!$D$8:$F$1000,3,0)),"",(VLOOKUP(B31,'[6]100m.Eng'!$D$8:$H$1000,3,0)))</f>
        <v/>
      </c>
      <c r="O31" s="6" t="str">
        <f>IF(ISERROR(VLOOKUP(B31,'[6]100m.Eng'!$D$8:$G$1000,4,0)),"",(VLOOKUP(B31,'[6]100m.Eng'!$D$8:$G$1000,4,0)))</f>
        <v/>
      </c>
      <c r="P31" s="5">
        <f>IF(ISERROR(VLOOKUP(B31,'[6]Uzun Atlama Genel'!$E$8:$J$1011,6,0)),"",(VLOOKUP(B31,'[6]Uzun Atlama Genel'!$E$8:$J$1011,6,0)))</f>
        <v>421</v>
      </c>
      <c r="Q31" s="6">
        <v>45</v>
      </c>
      <c r="R31" s="9" t="str">
        <f>IF(ISERROR(VLOOKUP(B31,[6]Üçadım!$E$8:$J$1000,6,0)),"",(VLOOKUP(B31,[6]Üçadım!$E$8:$J$1000,6,0)))</f>
        <v/>
      </c>
      <c r="S31" s="10" t="str">
        <f>IF(ISERROR(VLOOKUP(B31,[6]Üçadım!$E$8:$K$1000,7,0)),"",(VLOOKUP(B31,[6]Üçadım!$E$8:$K$1000,7,0)))</f>
        <v/>
      </c>
      <c r="T31" s="5" t="str">
        <f>IF(ISERROR(VLOOKUP(B31,[6]Yüksek!$E$8:$BR$1000,66,0)),"",(VLOOKUP(B31,[6]Yüksek!$E$8:$BR$1000,66,0)))</f>
        <v/>
      </c>
      <c r="U31" s="6" t="str">
        <f>IF(ISERROR(VLOOKUP(B31,[6]Yüksek!$E$8:$BS$1000,67,0)),"",(VLOOKUP(B31,[6]Yüksek!$E$8:$BS$1000,67,0)))</f>
        <v/>
      </c>
      <c r="V31" s="5" t="str">
        <f>IF(ISERROR(VLOOKUP(B31,[6]Sırık!$E$8:$BX$35555,72,0)),"",(VLOOKUP(B31,[6]Sırık!$E$8:$BX$35555,72,0)))</f>
        <v/>
      </c>
      <c r="W31" s="10" t="str">
        <f>IF(ISERROR(VLOOKUP(B31,[6]Sırık!$E$8:$BY$355555,73,0)),"",(VLOOKUP(B31,[6]Sırık!$E$8:$BY$355555,73,0)))</f>
        <v/>
      </c>
      <c r="X31" s="5" t="str">
        <f>IF(ISERROR(VLOOKUP(B31,[6]Gülle!$E$8:$J$1000,6,0)),"",(VLOOKUP(B31,[6]Gülle!$E$8:$J$1000,6,0)))</f>
        <v/>
      </c>
      <c r="Y31" s="10" t="str">
        <f>IF(ISERROR(VLOOKUP(B31,[6]Gülle!$E$8:$K$1000,7,0)),"",(VLOOKUP(B31,[6]Gülle!$E$8:$K$1000,7,0)))</f>
        <v/>
      </c>
      <c r="Z31" s="11" t="str">
        <f>IF(ISERROR(VLOOKUP(B31,[6]Çekiç!$E$8:$N$1000,6,0)),"",(VLOOKUP(B31,[6]Çekiç!$E$8:$N$1000,6,0)))</f>
        <v/>
      </c>
      <c r="AA31" s="10" t="str">
        <f>IF(ISERROR(VLOOKUP(B31,[6]Çekiç!$E$8:$O$1000,7,0)),"",(VLOOKUP(B31,[6]Çekiç!$E$8:$O$1000,7,0)))</f>
        <v/>
      </c>
      <c r="AB31" s="5" t="str">
        <f>IF(ISERROR(VLOOKUP(B31,[6]Disk!$E$8:$J$1000,6,0)),"",(VLOOKUP(B31,[6]Disk!$E$8:$J$1000,6,0)))</f>
        <v/>
      </c>
      <c r="AC31" s="6" t="str">
        <f>IF(ISERROR(VLOOKUP(B31,[6]Disk!$E$8:$K$1000,7,0)),"",(VLOOKUP(B31,[6]Disk!$E$8:$K$1000,7,0)))</f>
        <v/>
      </c>
      <c r="AD31" s="9" t="str">
        <f>IF(ISERROR(VLOOKUP(B31,[6]Cirit!$E$8:$J$1000,6,0)),"",(VLOOKUP(B31,[6]Cirit!$E$8:$J$1000,6,0)))</f>
        <v>NM</v>
      </c>
      <c r="AE31" s="10">
        <v>0</v>
      </c>
      <c r="AF31" s="8">
        <f t="shared" si="0"/>
        <v>110</v>
      </c>
    </row>
    <row r="32" spans="1:32" ht="20.25" x14ac:dyDescent="0.25">
      <c r="A32" s="3">
        <v>17</v>
      </c>
      <c r="B32" s="4" t="s">
        <v>90</v>
      </c>
      <c r="C32" s="4" t="s">
        <v>40</v>
      </c>
      <c r="D32" s="5">
        <f>IF(ISERROR(VLOOKUP(B32,'[6]60m.'!$D$8:$F$1010,3,0)),"",(VLOOKUP(B32,'[6]60m.'!$D$8:$F$1010,3,0)))</f>
        <v>960</v>
      </c>
      <c r="E32" s="6">
        <v>54</v>
      </c>
      <c r="F32" s="9" t="str">
        <f>IF(ISERROR(VLOOKUP(B32,'[6]80m.'!$D$8:$F$1000,3,0)),"",(VLOOKUP(B32,'[6]80m.'!$D$8:$H$1000,3,0)))</f>
        <v/>
      </c>
      <c r="G32" s="10" t="str">
        <f>IF(ISERROR(VLOOKUP(B32,'[6]80m.'!$D$8:$G$1000,4,0)),"",(VLOOKUP(B32,'[6]80m.'!$D$8:$G$1000,4,0)))</f>
        <v/>
      </c>
      <c r="H32" s="7" t="str">
        <f>IF(ISERROR(VLOOKUP(B32,'[6]800m.'!$D$8:$F$978,3,0)),"",(VLOOKUP(B32,'[6]800m.'!$D$8:$H$978,3,0)))</f>
        <v/>
      </c>
      <c r="I32" s="10" t="str">
        <f>IF(ISERROR(VLOOKUP(B32,'[6]800m.'!$D$8:$G$978,4,0)),"",(VLOOKUP(B32,'[6]800m.'!$D$8:$G$978,4,0)))</f>
        <v/>
      </c>
      <c r="J32" s="7" t="str">
        <f>IF(ISERROR(VLOOKUP(B32,'[6]2000m.'!$D$8:$F$988,3,0)),"",(VLOOKUP(B32,'[6]2000m.'!$D$8:$H$991,3,0)))</f>
        <v/>
      </c>
      <c r="K32" s="6" t="str">
        <f>IF(ISERROR(VLOOKUP(B32,'[6]2000m.'!$D$8:$G$988,4,0)),"",(VLOOKUP(B32,'[6]2000m.'!$D$8:$G$988,4,0)))</f>
        <v/>
      </c>
      <c r="L32" s="7" t="str">
        <f>IF(ISERROR(VLOOKUP(B32,'[6]3000m.'!$D$8:$F$1000,3,0)),"",(VLOOKUP(B32,'[6]3000m.'!$D$8:$H$1000,3,0)))</f>
        <v/>
      </c>
      <c r="M32" s="10" t="str">
        <f>IF(ISERROR(VLOOKUP(B32,'[6]3000m.'!$D$8:$G$1000,4,0)),"",(VLOOKUP(B32,'[6]3000m.'!$D$8:$G$1000,4,0)))</f>
        <v/>
      </c>
      <c r="N32" s="5" t="str">
        <f>IF(ISERROR(VLOOKUP(B32,'[6]100m.Eng'!$D$8:$F$1000,3,0)),"",(VLOOKUP(B32,'[6]100m.Eng'!$D$8:$H$1000,3,0)))</f>
        <v/>
      </c>
      <c r="O32" s="6" t="str">
        <f>IF(ISERROR(VLOOKUP(B32,'[6]100m.Eng'!$D$8:$G$1000,4,0)),"",(VLOOKUP(B32,'[6]100m.Eng'!$D$8:$G$1000,4,0)))</f>
        <v/>
      </c>
      <c r="P32" s="5">
        <f>IF(ISERROR(VLOOKUP(B32,'[6]Uzun Atlama Genel'!$E$8:$J$1011,6,0)),"",(VLOOKUP(B32,'[6]Uzun Atlama Genel'!$E$8:$J$1011,6,0)))</f>
        <v>327</v>
      </c>
      <c r="Q32" s="6">
        <v>26</v>
      </c>
      <c r="R32" s="9" t="str">
        <f>IF(ISERROR(VLOOKUP(B32,[6]Üçadım!$E$8:$J$1000,6,0)),"",(VLOOKUP(B32,[6]Üçadım!$E$8:$J$1000,6,0)))</f>
        <v/>
      </c>
      <c r="S32" s="10" t="str">
        <f>IF(ISERROR(VLOOKUP(B32,[6]Üçadım!$E$8:$K$1000,7,0)),"",(VLOOKUP(B32,[6]Üçadım!$E$8:$K$1000,7,0)))</f>
        <v/>
      </c>
      <c r="T32" s="5" t="str">
        <f>IF(ISERROR(VLOOKUP(B32,[6]Yüksek!$E$8:$BR$1000,66,0)),"",(VLOOKUP(B32,[6]Yüksek!$E$8:$BR$1000,66,0)))</f>
        <v/>
      </c>
      <c r="U32" s="6" t="str">
        <f>IF(ISERROR(VLOOKUP(B32,[6]Yüksek!$E$8:$BS$1000,67,0)),"",(VLOOKUP(B32,[6]Yüksek!$E$8:$BS$1000,67,0)))</f>
        <v/>
      </c>
      <c r="V32" s="5" t="str">
        <f>IF(ISERROR(VLOOKUP(B32,[6]Sırık!$E$8:$BX$35555,72,0)),"",(VLOOKUP(B32,[6]Sırık!$E$8:$BX$35555,72,0)))</f>
        <v/>
      </c>
      <c r="W32" s="10" t="str">
        <f>IF(ISERROR(VLOOKUP(B32,[6]Sırık!$E$8:$BY$355555,73,0)),"",(VLOOKUP(B32,[6]Sırık!$E$8:$BY$355555,73,0)))</f>
        <v/>
      </c>
      <c r="X32" s="5">
        <f>IF(ISERROR(VLOOKUP(B32,[6]Gülle!$E$8:$J$1000,6,0)),"",(VLOOKUP(B32,[6]Gülle!$E$8:$J$1000,6,0)))</f>
        <v>494</v>
      </c>
      <c r="Y32" s="10">
        <v>26</v>
      </c>
      <c r="Z32" s="11" t="str">
        <f>IF(ISERROR(VLOOKUP(B32,[6]Çekiç!$E$8:$N$1000,6,0)),"",(VLOOKUP(B32,[6]Çekiç!$E$8:$N$1000,6,0)))</f>
        <v/>
      </c>
      <c r="AA32" s="10" t="str">
        <f>IF(ISERROR(VLOOKUP(B32,[6]Çekiç!$E$8:$O$1000,7,0)),"",(VLOOKUP(B32,[6]Çekiç!$E$8:$O$1000,7,0)))</f>
        <v/>
      </c>
      <c r="AB32" s="5" t="str">
        <f>IF(ISERROR(VLOOKUP(B32,[6]Disk!$E$8:$J$1000,6,0)),"",(VLOOKUP(B32,[6]Disk!$E$8:$J$1000,6,0)))</f>
        <v/>
      </c>
      <c r="AC32" s="6" t="str">
        <f>IF(ISERROR(VLOOKUP(B32,[6]Disk!$E$8:$K$1000,7,0)),"",(VLOOKUP(B32,[6]Disk!$E$8:$K$1000,7,0)))</f>
        <v/>
      </c>
      <c r="AD32" s="9" t="str">
        <f>IF(ISERROR(VLOOKUP(B32,[6]Cirit!$E$8:$J$1000,6,0)),"",(VLOOKUP(B32,[6]Cirit!$E$8:$J$1000,6,0)))</f>
        <v/>
      </c>
      <c r="AE32" s="10" t="str">
        <f>IF(ISERROR(VLOOKUP(B32,[6]Cirit!$E$8:$K$1000,7,0)),"",(VLOOKUP(B32,[6]Cirit!$E$8:$K$1000,7,0)))</f>
        <v/>
      </c>
      <c r="AF32" s="8">
        <f t="shared" si="0"/>
        <v>106</v>
      </c>
    </row>
    <row r="33" spans="1:32" ht="20.25" x14ac:dyDescent="0.25">
      <c r="A33" s="3">
        <v>18</v>
      </c>
      <c r="B33" s="4" t="s">
        <v>91</v>
      </c>
      <c r="C33" s="4" t="s">
        <v>40</v>
      </c>
      <c r="D33" s="5" t="str">
        <f>IF(ISERROR(VLOOKUP(B33,'[6]60m.'!$D$8:$F$1010,3,0)),"",(VLOOKUP(B33,'[6]60m.'!$D$8:$F$1010,3,0)))</f>
        <v/>
      </c>
      <c r="E33" s="6" t="str">
        <f>IF(ISERROR(VLOOKUP(B33,'[6]60m.'!$D$8:$G$1010,4,0)),"",(VLOOKUP(B33,'[6]60m.'!$D$8:$G$1010,4,0)))</f>
        <v/>
      </c>
      <c r="F33" s="9">
        <f>IF(ISERROR(VLOOKUP(B33,'[6]80m.'!$D$8:$F$1000,3,0)),"",(VLOOKUP(B33,'[6]80m.'!$D$8:$H$1000,3,0)))</f>
        <v>1227</v>
      </c>
      <c r="G33" s="10">
        <v>44</v>
      </c>
      <c r="H33" s="7" t="str">
        <f>IF(ISERROR(VLOOKUP(B33,'[6]800m.'!$D$8:$F$978,3,0)),"",(VLOOKUP(B33,'[6]800m.'!$D$8:$H$978,3,0)))</f>
        <v/>
      </c>
      <c r="I33" s="10" t="str">
        <f>IF(ISERROR(VLOOKUP(B33,'[6]800m.'!$D$8:$G$978,4,0)),"",(VLOOKUP(B33,'[6]800m.'!$D$8:$G$978,4,0)))</f>
        <v/>
      </c>
      <c r="J33" s="7" t="str">
        <f>IF(ISERROR(VLOOKUP(B33,'[6]2000m.'!$D$8:$F$988,3,0)),"",(VLOOKUP(B33,'[6]2000m.'!$D$8:$H$991,3,0)))</f>
        <v/>
      </c>
      <c r="K33" s="6" t="str">
        <f>IF(ISERROR(VLOOKUP(B33,'[6]2000m.'!$D$8:$G$988,4,0)),"",(VLOOKUP(B33,'[6]2000m.'!$D$8:$G$988,4,0)))</f>
        <v/>
      </c>
      <c r="L33" s="7" t="str">
        <f>IF(ISERROR(VLOOKUP(B33,'[6]3000m.'!$D$8:$F$1000,3,0)),"",(VLOOKUP(B33,'[6]3000m.'!$D$8:$H$1000,3,0)))</f>
        <v/>
      </c>
      <c r="M33" s="10" t="str">
        <f>IF(ISERROR(VLOOKUP(B33,'[6]3000m.'!$D$8:$G$1000,4,0)),"",(VLOOKUP(B33,'[6]3000m.'!$D$8:$G$1000,4,0)))</f>
        <v/>
      </c>
      <c r="N33" s="5" t="str">
        <f>IF(ISERROR(VLOOKUP(B33,'[6]100m.Eng'!$D$8:$F$1000,3,0)),"",(VLOOKUP(B33,'[6]100m.Eng'!$D$8:$H$1000,3,0)))</f>
        <v/>
      </c>
      <c r="O33" s="6" t="str">
        <f>IF(ISERROR(VLOOKUP(B33,'[6]100m.Eng'!$D$8:$G$1000,4,0)),"",(VLOOKUP(B33,'[6]100m.Eng'!$D$8:$G$1000,4,0)))</f>
        <v/>
      </c>
      <c r="P33" s="5">
        <f>IF(ISERROR(VLOOKUP(B33,'[6]Uzun Atlama Genel'!$E$8:$J$1011,6,0)),"",(VLOOKUP(B33,'[6]Uzun Atlama Genel'!$E$8:$J$1011,6,0)))</f>
        <v>378</v>
      </c>
      <c r="Q33" s="6">
        <v>35</v>
      </c>
      <c r="R33" s="9" t="str">
        <f>IF(ISERROR(VLOOKUP(B33,[6]Üçadım!$E$8:$J$1000,6,0)),"",(VLOOKUP(B33,[6]Üçadım!$E$8:$J$1000,6,0)))</f>
        <v/>
      </c>
      <c r="S33" s="10" t="str">
        <f>IF(ISERROR(VLOOKUP(B33,[6]Üçadım!$E$8:$K$1000,7,0)),"",(VLOOKUP(B33,[6]Üçadım!$E$8:$K$1000,7,0)))</f>
        <v/>
      </c>
      <c r="T33" s="5" t="str">
        <f>IF(ISERROR(VLOOKUP(B33,[6]Yüksek!$E$8:$BR$1000,66,0)),"",(VLOOKUP(B33,[6]Yüksek!$E$8:$BR$1000,66,0)))</f>
        <v/>
      </c>
      <c r="U33" s="6" t="str">
        <f>IF(ISERROR(VLOOKUP(B33,[6]Yüksek!$E$8:$BS$1000,67,0)),"",(VLOOKUP(B33,[6]Yüksek!$E$8:$BS$1000,67,0)))</f>
        <v/>
      </c>
      <c r="V33" s="5" t="str">
        <f>IF(ISERROR(VLOOKUP(B33,[6]Sırık!$E$8:$BX$35555,72,0)),"",(VLOOKUP(B33,[6]Sırık!$E$8:$BX$35555,72,0)))</f>
        <v/>
      </c>
      <c r="W33" s="10" t="str">
        <f>IF(ISERROR(VLOOKUP(B33,[6]Sırık!$E$8:$BY$355555,73,0)),"",(VLOOKUP(B33,[6]Sırık!$E$8:$BY$355555,73,0)))</f>
        <v/>
      </c>
      <c r="X33" s="5">
        <f>IF(ISERROR(VLOOKUP(B33,[6]Gülle!$E$8:$J$1000,6,0)),"",(VLOOKUP(B33,[6]Gülle!$E$8:$J$1000,6,0)))</f>
        <v>450</v>
      </c>
      <c r="Y33" s="10">
        <v>23</v>
      </c>
      <c r="Z33" s="11" t="str">
        <f>IF(ISERROR(VLOOKUP(B33,[6]Çekiç!$E$8:$N$1000,6,0)),"",(VLOOKUP(B33,[6]Çekiç!$E$8:$N$1000,6,0)))</f>
        <v/>
      </c>
      <c r="AA33" s="10" t="str">
        <f>IF(ISERROR(VLOOKUP(B33,[6]Çekiç!$E$8:$O$1000,7,0)),"",(VLOOKUP(B33,[6]Çekiç!$E$8:$O$1000,7,0)))</f>
        <v/>
      </c>
      <c r="AB33" s="5" t="str">
        <f>IF(ISERROR(VLOOKUP(B33,[6]Disk!$E$8:$J$1000,6,0)),"",(VLOOKUP(B33,[6]Disk!$E$8:$J$1000,6,0)))</f>
        <v/>
      </c>
      <c r="AC33" s="6" t="str">
        <f>IF(ISERROR(VLOOKUP(B33,[6]Disk!$E$8:$K$1000,7,0)),"",(VLOOKUP(B33,[6]Disk!$E$8:$K$1000,7,0)))</f>
        <v/>
      </c>
      <c r="AD33" s="9" t="str">
        <f>IF(ISERROR(VLOOKUP(B33,[6]Cirit!$E$8:$J$1000,6,0)),"",(VLOOKUP(B33,[6]Cirit!$E$8:$J$1000,6,0)))</f>
        <v/>
      </c>
      <c r="AE33" s="10" t="str">
        <f>IF(ISERROR(VLOOKUP(B33,[6]Cirit!$E$8:$K$1000,7,0)),"",(VLOOKUP(B33,[6]Cirit!$E$8:$K$1000,7,0)))</f>
        <v/>
      </c>
      <c r="AF33" s="8">
        <f t="shared" si="0"/>
        <v>102</v>
      </c>
    </row>
    <row r="34" spans="1:32" ht="20.25" x14ac:dyDescent="0.25">
      <c r="A34" s="3">
        <v>19</v>
      </c>
      <c r="B34" s="4" t="s">
        <v>92</v>
      </c>
      <c r="C34" s="4" t="s">
        <v>40</v>
      </c>
      <c r="D34" s="5" t="str">
        <f>IF(ISERROR(VLOOKUP(B34,'[6]60m.'!$D$8:$F$1010,3,0)),"",(VLOOKUP(B34,'[6]60m.'!$D$8:$F$1010,3,0)))</f>
        <v/>
      </c>
      <c r="E34" s="6" t="str">
        <f>IF(ISERROR(VLOOKUP(B34,'[6]60m.'!$D$8:$G$1010,4,0)),"",(VLOOKUP(B34,'[6]60m.'!$D$8:$G$1010,4,0)))</f>
        <v/>
      </c>
      <c r="F34" s="9">
        <f>IF(ISERROR(VLOOKUP(B34,'[6]80m.'!$D$8:$F$1000,3,0)),"",(VLOOKUP(B34,'[6]80m.'!$D$8:$H$1000,3,0)))</f>
        <v>1234</v>
      </c>
      <c r="G34" s="10">
        <v>43</v>
      </c>
      <c r="H34" s="7" t="str">
        <f>IF(ISERROR(VLOOKUP(B34,'[6]800m.'!$D$8:$F$978,3,0)),"",(VLOOKUP(B34,'[6]800m.'!$D$8:$H$978,3,0)))</f>
        <v/>
      </c>
      <c r="I34" s="10" t="str">
        <f>IF(ISERROR(VLOOKUP(B34,'[6]800m.'!$D$8:$G$978,4,0)),"",(VLOOKUP(B34,'[6]800m.'!$D$8:$G$978,4,0)))</f>
        <v/>
      </c>
      <c r="J34" s="7" t="str">
        <f>IF(ISERROR(VLOOKUP(B34,'[6]2000m.'!$D$8:$F$988,3,0)),"",(VLOOKUP(B34,'[6]2000m.'!$D$8:$H$991,3,0)))</f>
        <v/>
      </c>
      <c r="K34" s="6" t="str">
        <f>IF(ISERROR(VLOOKUP(B34,'[6]2000m.'!$D$8:$G$988,4,0)),"",(VLOOKUP(B34,'[6]2000m.'!$D$8:$G$988,4,0)))</f>
        <v/>
      </c>
      <c r="L34" s="7" t="str">
        <f>IF(ISERROR(VLOOKUP(B34,'[6]3000m.'!$D$8:$F$1000,3,0)),"",(VLOOKUP(B34,'[6]3000m.'!$D$8:$H$1000,3,0)))</f>
        <v/>
      </c>
      <c r="M34" s="10" t="str">
        <f>IF(ISERROR(VLOOKUP(B34,'[6]3000m.'!$D$8:$G$1000,4,0)),"",(VLOOKUP(B34,'[6]3000m.'!$D$8:$G$1000,4,0)))</f>
        <v/>
      </c>
      <c r="N34" s="5" t="str">
        <f>IF(ISERROR(VLOOKUP(B34,'[6]100m.Eng'!$D$8:$F$1000,3,0)),"",(VLOOKUP(B34,'[6]100m.Eng'!$D$8:$H$1000,3,0)))</f>
        <v/>
      </c>
      <c r="O34" s="6" t="str">
        <f>IF(ISERROR(VLOOKUP(B34,'[6]100m.Eng'!$D$8:$G$1000,4,0)),"",(VLOOKUP(B34,'[6]100m.Eng'!$D$8:$G$1000,4,0)))</f>
        <v/>
      </c>
      <c r="P34" s="5">
        <f>IF(ISERROR(VLOOKUP(B34,'[6]Uzun Atlama Genel'!$E$8:$J$1011,6,0)),"",(VLOOKUP(B34,'[6]Uzun Atlama Genel'!$E$8:$J$1011,6,0)))</f>
        <v>304</v>
      </c>
      <c r="Q34" s="6">
        <v>22</v>
      </c>
      <c r="R34" s="9" t="str">
        <f>IF(ISERROR(VLOOKUP(B34,[6]Üçadım!$E$8:$J$1000,6,0)),"",(VLOOKUP(B34,[6]Üçadım!$E$8:$J$1000,6,0)))</f>
        <v/>
      </c>
      <c r="S34" s="10" t="str">
        <f>IF(ISERROR(VLOOKUP(B34,[6]Üçadım!$E$8:$K$1000,7,0)),"",(VLOOKUP(B34,[6]Üçadım!$E$8:$K$1000,7,0)))</f>
        <v/>
      </c>
      <c r="T34" s="5" t="str">
        <f>IF(ISERROR(VLOOKUP(B34,[6]Yüksek!$E$8:$BR$1000,66,0)),"",(VLOOKUP(B34,[6]Yüksek!$E$8:$BR$1000,66,0)))</f>
        <v/>
      </c>
      <c r="U34" s="6" t="str">
        <f>IF(ISERROR(VLOOKUP(B34,[6]Yüksek!$E$8:$BS$1000,67,0)),"",(VLOOKUP(B34,[6]Yüksek!$E$8:$BS$1000,67,0)))</f>
        <v/>
      </c>
      <c r="V34" s="5" t="str">
        <f>IF(ISERROR(VLOOKUP(B34,[6]Sırık!$E$8:$BX$35555,72,0)),"",(VLOOKUP(B34,[6]Sırık!$E$8:$BX$35555,72,0)))</f>
        <v/>
      </c>
      <c r="W34" s="10" t="str">
        <f>IF(ISERROR(VLOOKUP(B34,[6]Sırık!$E$8:$BY$355555,73,0)),"",(VLOOKUP(B34,[6]Sırık!$E$8:$BY$355555,73,0)))</f>
        <v/>
      </c>
      <c r="X34" s="5">
        <f>IF(ISERROR(VLOOKUP(B34,[6]Gülle!$E$8:$J$1000,6,0)),"",(VLOOKUP(B34,[6]Gülle!$E$8:$J$1000,6,0)))</f>
        <v>507</v>
      </c>
      <c r="Y34" s="10">
        <v>27</v>
      </c>
      <c r="Z34" s="11" t="str">
        <f>IF(ISERROR(VLOOKUP(B34,[6]Çekiç!$E$8:$N$1000,6,0)),"",(VLOOKUP(B34,[6]Çekiç!$E$8:$N$1000,6,0)))</f>
        <v/>
      </c>
      <c r="AA34" s="10" t="str">
        <f>IF(ISERROR(VLOOKUP(B34,[6]Çekiç!$E$8:$O$1000,7,0)),"",(VLOOKUP(B34,[6]Çekiç!$E$8:$O$1000,7,0)))</f>
        <v/>
      </c>
      <c r="AB34" s="5" t="str">
        <f>IF(ISERROR(VLOOKUP(B34,[6]Disk!$E$8:$J$1000,6,0)),"",(VLOOKUP(B34,[6]Disk!$E$8:$J$1000,6,0)))</f>
        <v/>
      </c>
      <c r="AC34" s="6" t="str">
        <f>IF(ISERROR(VLOOKUP(B34,[6]Disk!$E$8:$K$1000,7,0)),"",(VLOOKUP(B34,[6]Disk!$E$8:$K$1000,7,0)))</f>
        <v/>
      </c>
      <c r="AD34" s="9" t="str">
        <f>IF(ISERROR(VLOOKUP(B34,[6]Cirit!$E$8:$J$1000,6,0)),"",(VLOOKUP(B34,[6]Cirit!$E$8:$J$1000,6,0)))</f>
        <v/>
      </c>
      <c r="AE34" s="10" t="str">
        <f>IF(ISERROR(VLOOKUP(B34,[6]Cirit!$E$8:$K$1000,7,0)),"",(VLOOKUP(B34,[6]Cirit!$E$8:$K$1000,7,0)))</f>
        <v/>
      </c>
      <c r="AF34" s="8">
        <f t="shared" si="0"/>
        <v>92</v>
      </c>
    </row>
  </sheetData>
  <mergeCells count="38">
    <mergeCell ref="AD2:AE2"/>
    <mergeCell ref="AF2:AF3"/>
    <mergeCell ref="J2:K2"/>
    <mergeCell ref="B14:B15"/>
    <mergeCell ref="D14:E14"/>
    <mergeCell ref="AB14:AC14"/>
    <mergeCell ref="AD14:AE14"/>
    <mergeCell ref="AF14:AF15"/>
    <mergeCell ref="V14:W14"/>
    <mergeCell ref="X14:Y14"/>
    <mergeCell ref="B2:B3"/>
    <mergeCell ref="D2:E2"/>
    <mergeCell ref="AB2:AC2"/>
    <mergeCell ref="V2:W2"/>
    <mergeCell ref="X2:Y2"/>
    <mergeCell ref="A13:AB13"/>
    <mergeCell ref="T14:U14"/>
    <mergeCell ref="H14:I14"/>
    <mergeCell ref="J14:K14"/>
    <mergeCell ref="L14:M14"/>
    <mergeCell ref="N14:O14"/>
    <mergeCell ref="P14:Q14"/>
    <mergeCell ref="Z2:AA2"/>
    <mergeCell ref="Z14:AA14"/>
    <mergeCell ref="A1:AB1"/>
    <mergeCell ref="T2:U2"/>
    <mergeCell ref="L2:M2"/>
    <mergeCell ref="N2:O2"/>
    <mergeCell ref="P2:Q2"/>
    <mergeCell ref="R2:S2"/>
    <mergeCell ref="A2:A3"/>
    <mergeCell ref="C2:C3"/>
    <mergeCell ref="F2:G2"/>
    <mergeCell ref="H2:I2"/>
    <mergeCell ref="R14:S14"/>
    <mergeCell ref="A14:A15"/>
    <mergeCell ref="C14:C15"/>
    <mergeCell ref="F14:G14"/>
  </mergeCells>
  <conditionalFormatting sqref="AF2:AF12">
    <cfRule type="duplicateValues" dxfId="25" priority="3"/>
  </conditionalFormatting>
  <conditionalFormatting sqref="B2:B12">
    <cfRule type="duplicateValues" dxfId="24" priority="4"/>
  </conditionalFormatting>
  <conditionalFormatting sqref="AF14:AF34">
    <cfRule type="duplicateValues" dxfId="23" priority="1"/>
  </conditionalFormatting>
  <conditionalFormatting sqref="B14:B34">
    <cfRule type="duplicateValues" dxfId="2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8"/>
  <sheetViews>
    <sheetView tabSelected="1" zoomScale="85" zoomScaleNormal="85" workbookViewId="0">
      <selection sqref="A1:XFD1048576"/>
    </sheetView>
  </sheetViews>
  <sheetFormatPr defaultRowHeight="15" x14ac:dyDescent="0.25"/>
  <cols>
    <col min="1" max="1" width="6.28515625" bestFit="1" customWidth="1"/>
    <col min="2" max="2" width="30.85546875" bestFit="1" customWidth="1"/>
    <col min="3" max="3" width="6.7109375" bestFit="1" customWidth="1"/>
    <col min="4" max="4" width="8" bestFit="1" customWidth="1"/>
    <col min="5" max="5" width="5.85546875" bestFit="1" customWidth="1"/>
    <col min="6" max="6" width="8.85546875" bestFit="1" customWidth="1"/>
    <col min="7" max="7" width="5.85546875" bestFit="1" customWidth="1"/>
    <col min="8" max="8" width="11.42578125" bestFit="1" customWidth="1"/>
    <col min="9" max="9" width="5.85546875" bestFit="1" customWidth="1"/>
    <col min="10" max="10" width="11.42578125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.85546875" bestFit="1" customWidth="1"/>
    <col min="31" max="31" width="5.85546875" bestFit="1" customWidth="1"/>
    <col min="32" max="32" width="12.28515625" bestFit="1" customWidth="1"/>
  </cols>
  <sheetData>
    <row r="1" spans="1:32" ht="30" x14ac:dyDescent="0.2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32" ht="18" x14ac:dyDescent="0.25">
      <c r="A2" s="34" t="s">
        <v>0</v>
      </c>
      <c r="B2" s="35" t="s">
        <v>1</v>
      </c>
      <c r="C2" s="36" t="s">
        <v>2</v>
      </c>
      <c r="D2" s="38" t="s">
        <v>3</v>
      </c>
      <c r="E2" s="38"/>
      <c r="F2" s="32" t="s">
        <v>4</v>
      </c>
      <c r="G2" s="33"/>
      <c r="H2" s="32" t="s">
        <v>5</v>
      </c>
      <c r="I2" s="33"/>
      <c r="J2" s="32" t="s">
        <v>16</v>
      </c>
      <c r="K2" s="33"/>
      <c r="L2" s="32" t="s">
        <v>27</v>
      </c>
      <c r="M2" s="33"/>
      <c r="N2" s="38" t="s">
        <v>28</v>
      </c>
      <c r="O2" s="38"/>
      <c r="P2" s="32" t="s">
        <v>6</v>
      </c>
      <c r="Q2" s="33"/>
      <c r="R2" s="32" t="s">
        <v>29</v>
      </c>
      <c r="S2" s="33"/>
      <c r="T2" s="38" t="s">
        <v>7</v>
      </c>
      <c r="U2" s="38"/>
      <c r="V2" s="32" t="s">
        <v>30</v>
      </c>
      <c r="W2" s="33"/>
      <c r="X2" s="32" t="s">
        <v>34</v>
      </c>
      <c r="Y2" s="33"/>
      <c r="Z2" s="32" t="s">
        <v>20</v>
      </c>
      <c r="AA2" s="33"/>
      <c r="AB2" s="38" t="s">
        <v>18</v>
      </c>
      <c r="AC2" s="38"/>
      <c r="AD2" s="32" t="s">
        <v>19</v>
      </c>
      <c r="AE2" s="33"/>
      <c r="AF2" s="39" t="s">
        <v>8</v>
      </c>
    </row>
    <row r="3" spans="1:32" ht="15.75" customHeight="1" x14ac:dyDescent="0.25">
      <c r="A3" s="34"/>
      <c r="B3" s="35"/>
      <c r="C3" s="37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39"/>
    </row>
    <row r="4" spans="1:32" ht="20.25" x14ac:dyDescent="0.25">
      <c r="A4" s="3">
        <v>1</v>
      </c>
      <c r="B4" s="4" t="s">
        <v>93</v>
      </c>
      <c r="C4" s="4" t="s">
        <v>40</v>
      </c>
      <c r="D4" s="5" t="str">
        <f>IF(ISERROR(VLOOKUP(B4,'[7]60m.'!$D$8:$F$1000,3,0)),"",(VLOOKUP(B4,'[7]60m.'!$D$8:$F$1000,3,0)))</f>
        <v/>
      </c>
      <c r="E4" s="6" t="str">
        <f>IF(ISERROR(VLOOKUP(B4,'[7]60m.'!$D$8:$G$1000,4,0)),"",(VLOOKUP(B4,'[7]60m.'!$D$8:$G$1000,4,0)))</f>
        <v/>
      </c>
      <c r="F4" s="9">
        <f>IF(ISERROR(VLOOKUP(B4,'[7]80m.'!$D$8:$F$1000,3,0)),"",(VLOOKUP(B4,'[7]80m.'!$D$8:$H$1000,3,0)))</f>
        <v>1057</v>
      </c>
      <c r="G4" s="10">
        <v>96</v>
      </c>
      <c r="H4" s="7" t="str">
        <f>IF(ISERROR(VLOOKUP(B4,'[7]800m.'!$D$8:$F$978,3,0)),"",(VLOOKUP(B4,'[7]800m.'!$D$8:$H$978,3,0)))</f>
        <v/>
      </c>
      <c r="I4" s="10" t="str">
        <f>IF(ISERROR(VLOOKUP(B4,'[7]800m.'!$D$8:$G$978,4,0)),"",(VLOOKUP(B4,'[7]800m.'!$D$8:$G$978,4,0)))</f>
        <v/>
      </c>
      <c r="J4" s="7" t="str">
        <f>IF(ISERROR(VLOOKUP(B4,'[7]1500m.'!$D$8:$F$988,3,0)),"",(VLOOKUP(B4,'[7]1500m.'!$D$8:$H$991,3,0)))</f>
        <v/>
      </c>
      <c r="K4" s="6" t="str">
        <f>IF(ISERROR(VLOOKUP(B4,'[7]1500m.'!$D$8:$G$988,4,0)),"",(VLOOKUP(B4,'[7]1500m.'!$D$8:$G$988,4,0)))</f>
        <v/>
      </c>
      <c r="L4" s="7" t="str">
        <f>IF(ISERROR(VLOOKUP(B4,'[7]3000m.'!$D$8:$F$1000,3,0)),"",(VLOOKUP(B4,'[7]3000m.'!$D$8:$H$1000,3,0)))</f>
        <v/>
      </c>
      <c r="M4" s="10" t="str">
        <f>IF(ISERROR(VLOOKUP(B4,'[7]3000m.'!$D$8:$G$1000,4,0)),"",(VLOOKUP(B4,'[7]3000m.'!$D$8:$G$1000,4,0)))</f>
        <v/>
      </c>
      <c r="N4" s="5" t="str">
        <f>IF(ISERROR(VLOOKUP(B4,'[7]80m.Eng'!$D$8:$F$1000,3,0)),"",(VLOOKUP(B4,'[7]80m.Eng'!$D$8:$H$1000,3,0)))</f>
        <v/>
      </c>
      <c r="O4" s="6" t="str">
        <f>IF(ISERROR(VLOOKUP(B4,'[7]80m.Eng'!$D$8:$G$1000,4,0)),"",(VLOOKUP(B4,'[7]80m.Eng'!$D$8:$G$1000,4,0)))</f>
        <v/>
      </c>
      <c r="P4" s="5">
        <f>IF(ISERROR(VLOOKUP(B4,'[7]Uzun Atlama Genel'!$E$8:$J$1011,6,0)),"",(VLOOKUP(B4,'[7]Uzun Atlama Genel'!$E$8:$J$1011,6,0)))</f>
        <v>432</v>
      </c>
      <c r="Q4" s="6">
        <v>63</v>
      </c>
      <c r="R4" s="9" t="str">
        <f>IF(ISERROR(VLOOKUP(B4,[7]Üçadım!$E$8:$J$1000,6,0)),"",(VLOOKUP(B4,[7]Üçadım!$E$8:$J$1000,6,0)))</f>
        <v/>
      </c>
      <c r="S4" s="10" t="str">
        <f>IF(ISERROR(VLOOKUP(B4,[7]Üçadım!$E$8:$K$1000,7,0)),"",(VLOOKUP(B4,[7]Üçadım!$E$8:$K$1000,7,0)))</f>
        <v/>
      </c>
      <c r="T4" s="5" t="str">
        <f>IF(ISERROR(VLOOKUP(B4,[7]Yüksek!$E$8:$BR$1000,66,0)),"",(VLOOKUP(B4,[7]Yüksek!$E$8:$BR$1000,66,0)))</f>
        <v/>
      </c>
      <c r="U4" s="6" t="str">
        <f>IF(ISERROR(VLOOKUP(B4,[7]Yüksek!$E$8:$BS$1000,67,0)),"",(VLOOKUP(B4,[7]Yüksek!$E$8:$BS$1000,67,0)))</f>
        <v/>
      </c>
      <c r="V4" s="5" t="str">
        <f>IF(ISERROR(VLOOKUP(B4,[7]Sırık!$E$8:$BX$35555,72,0)),"",(VLOOKUP(B4,[7]Sırık!$E$8:$BX$35555,72,0)))</f>
        <v/>
      </c>
      <c r="W4" s="10" t="str">
        <f>IF(ISERROR(VLOOKUP(B4,[7]Sırık!$E$8:$BY$355555,73,0)),"",(VLOOKUP(B4,[7]Sırık!$E$8:$BY$355555,73,0)))</f>
        <v/>
      </c>
      <c r="X4" s="5" t="str">
        <f>IF(ISERROR(VLOOKUP(B4,[7]Gülle!$E$8:$J$1000,6,0)),"",(VLOOKUP(B4,[7]Gülle!$E$8:$J$1000,6,0)))</f>
        <v/>
      </c>
      <c r="Y4" s="10" t="str">
        <f>IF(ISERROR(VLOOKUP(B4,[7]Gülle!$E$8:$K$1000,7,0)),"",(VLOOKUP(B4,[7]Gülle!$E$8:$K$1000,7,0)))</f>
        <v/>
      </c>
      <c r="Z4" s="11" t="str">
        <f>IF(ISERROR(VLOOKUP(B4,[7]Çekiç!$E$8:$N$1000,6,0)),"",(VLOOKUP(B4,[7]Çekiç!$E$8:$N$1000,6,0)))</f>
        <v/>
      </c>
      <c r="AA4" s="10" t="str">
        <f>IF(ISERROR(VLOOKUP(B4,[7]Çekiç!$E$8:$O$1000,7,0)),"",(VLOOKUP(B4,[7]Çekiç!$E$8:$O$1000,7,0)))</f>
        <v/>
      </c>
      <c r="AB4" s="5" t="str">
        <f>IF(ISERROR(VLOOKUP(B4,[7]Disk!$E$8:$J$1000,6,0)),"",(VLOOKUP(B4,[7]Disk!$E$8:$J$1000,6,0)))</f>
        <v/>
      </c>
      <c r="AC4" s="6" t="str">
        <f>IF(ISERROR(VLOOKUP(B4,[7]Disk!$E$8:$K$1000,7,0)),"",(VLOOKUP(B4,[7]Disk!$E$8:$K$1000,7,0)))</f>
        <v/>
      </c>
      <c r="AD4" s="9">
        <f>IF(ISERROR(VLOOKUP(B4,[7]Cirit!$E$8:$J$1000,6,0)),"",(VLOOKUP(B4,[7]Cirit!$E$8:$J$1000,6,0)))</f>
        <v>1855</v>
      </c>
      <c r="AE4" s="10">
        <v>50</v>
      </c>
      <c r="AF4" s="8">
        <f t="shared" ref="AF4:AF7" si="0">SUM(E4,U4,Q4,AC4,K4,O4,G4,M4,W4,Y4,AE4,I4,S4,AA4)</f>
        <v>209</v>
      </c>
    </row>
    <row r="5" spans="1:32" ht="20.25" x14ac:dyDescent="0.25">
      <c r="A5" s="3">
        <v>2</v>
      </c>
      <c r="B5" s="4" t="s">
        <v>94</v>
      </c>
      <c r="C5" s="4" t="s">
        <v>40</v>
      </c>
      <c r="D5" s="5" t="str">
        <f>IF(ISERROR(VLOOKUP(B5,'[7]60m.'!$D$8:$F$1000,3,0)),"",(VLOOKUP(B5,'[7]60m.'!$D$8:$F$1000,3,0)))</f>
        <v/>
      </c>
      <c r="E5" s="6" t="str">
        <f>IF(ISERROR(VLOOKUP(B5,'[7]60m.'!$D$8:$G$1000,4,0)),"",(VLOOKUP(B5,'[7]60m.'!$D$8:$G$1000,4,0)))</f>
        <v/>
      </c>
      <c r="F5" s="9">
        <f>IF(ISERROR(VLOOKUP(B5,'[7]80m.'!$D$8:$F$1000,3,0)),"",(VLOOKUP(B5,'[7]80m.'!$D$8:$H$1000,3,0)))</f>
        <v>1173</v>
      </c>
      <c r="G5" s="10">
        <v>73</v>
      </c>
      <c r="H5" s="7" t="str">
        <f>IF(ISERROR(VLOOKUP(B5,'[7]800m.'!$D$8:$F$978,3,0)),"",(VLOOKUP(B5,'[7]800m.'!$D$8:$H$978,3,0)))</f>
        <v/>
      </c>
      <c r="I5" s="10" t="str">
        <f>IF(ISERROR(VLOOKUP(B5,'[7]800m.'!$D$8:$G$978,4,0)),"",(VLOOKUP(B5,'[7]800m.'!$D$8:$G$978,4,0)))</f>
        <v/>
      </c>
      <c r="J5" s="7" t="str">
        <f>IF(ISERROR(VLOOKUP(B5,'[7]1500m.'!$D$8:$F$988,3,0)),"",(VLOOKUP(B5,'[7]1500m.'!$D$8:$H$991,3,0)))</f>
        <v/>
      </c>
      <c r="K5" s="6" t="str">
        <f>IF(ISERROR(VLOOKUP(B5,'[7]1500m.'!$D$8:$G$988,4,0)),"",(VLOOKUP(B5,'[7]1500m.'!$D$8:$G$988,4,0)))</f>
        <v/>
      </c>
      <c r="L5" s="7" t="str">
        <f>IF(ISERROR(VLOOKUP(B5,'[7]3000m.'!$D$8:$F$1000,3,0)),"",(VLOOKUP(B5,'[7]3000m.'!$D$8:$H$1000,3,0)))</f>
        <v/>
      </c>
      <c r="M5" s="10" t="str">
        <f>IF(ISERROR(VLOOKUP(B5,'[7]3000m.'!$D$8:$G$1000,4,0)),"",(VLOOKUP(B5,'[7]3000m.'!$D$8:$G$1000,4,0)))</f>
        <v/>
      </c>
      <c r="N5" s="5" t="str">
        <f>IF(ISERROR(VLOOKUP(B5,'[7]80m.Eng'!$D$8:$F$1000,3,0)),"",(VLOOKUP(B5,'[7]80m.Eng'!$D$8:$H$1000,3,0)))</f>
        <v/>
      </c>
      <c r="O5" s="6" t="str">
        <f>IF(ISERROR(VLOOKUP(B5,'[7]80m.Eng'!$D$8:$G$1000,4,0)),"",(VLOOKUP(B5,'[7]80m.Eng'!$D$8:$G$1000,4,0)))</f>
        <v/>
      </c>
      <c r="P5" s="5">
        <f>IF(ISERROR(VLOOKUP(B5,'[7]Uzun Atlama Genel'!$E$8:$J$1011,6,0)),"",(VLOOKUP(B5,'[7]Uzun Atlama Genel'!$E$8:$J$1011,6,0)))</f>
        <v>371</v>
      </c>
      <c r="Q5" s="6">
        <v>45</v>
      </c>
      <c r="R5" s="9" t="str">
        <f>IF(ISERROR(VLOOKUP(B5,[7]Üçadım!$E$8:$J$1000,6,0)),"",(VLOOKUP(B5,[7]Üçadım!$E$8:$J$1000,6,0)))</f>
        <v/>
      </c>
      <c r="S5" s="10" t="str">
        <f>IF(ISERROR(VLOOKUP(B5,[7]Üçadım!$E$8:$K$1000,7,0)),"",(VLOOKUP(B5,[7]Üçadım!$E$8:$K$1000,7,0)))</f>
        <v/>
      </c>
      <c r="T5" s="5" t="str">
        <f>IF(ISERROR(VLOOKUP(B5,[7]Yüksek!$E$8:$BR$1000,66,0)),"",(VLOOKUP(B5,[7]Yüksek!$E$8:$BR$1000,66,0)))</f>
        <v/>
      </c>
      <c r="U5" s="6" t="str">
        <f>IF(ISERROR(VLOOKUP(B5,[7]Yüksek!$E$8:$BS$1000,67,0)),"",(VLOOKUP(B5,[7]Yüksek!$E$8:$BS$1000,67,0)))</f>
        <v/>
      </c>
      <c r="V5" s="5" t="str">
        <f>IF(ISERROR(VLOOKUP(B5,[7]Sırık!$E$8:$BX$35555,72,0)),"",(VLOOKUP(B5,[7]Sırık!$E$8:$BX$35555,72,0)))</f>
        <v/>
      </c>
      <c r="W5" s="10" t="str">
        <f>IF(ISERROR(VLOOKUP(B5,[7]Sırık!$E$8:$BY$355555,73,0)),"",(VLOOKUP(B5,[7]Sırık!$E$8:$BY$355555,73,0)))</f>
        <v/>
      </c>
      <c r="X5" s="5">
        <f>IF(ISERROR(VLOOKUP(B5,[7]Gülle!$E$8:$J$1000,6,0)),"",(VLOOKUP(B5,[7]Gülle!$E$8:$J$1000,6,0)))</f>
        <v>595</v>
      </c>
      <c r="Y5" s="10">
        <v>46</v>
      </c>
      <c r="Z5" s="11" t="str">
        <f>IF(ISERROR(VLOOKUP(B5,[7]Çekiç!$E$8:$N$1000,6,0)),"",(VLOOKUP(B5,[7]Çekiç!$E$8:$N$1000,6,0)))</f>
        <v/>
      </c>
      <c r="AA5" s="10" t="str">
        <f>IF(ISERROR(VLOOKUP(B5,[7]Çekiç!$E$8:$O$1000,7,0)),"",(VLOOKUP(B5,[7]Çekiç!$E$8:$O$1000,7,0)))</f>
        <v/>
      </c>
      <c r="AB5" s="5" t="str">
        <f>IF(ISERROR(VLOOKUP(B5,[7]Disk!$E$8:$J$1000,6,0)),"",(VLOOKUP(B5,[7]Disk!$E$8:$J$1000,6,0)))</f>
        <v/>
      </c>
      <c r="AC5" s="6" t="str">
        <f>IF(ISERROR(VLOOKUP(B5,[7]Disk!$E$8:$K$1000,7,0)),"",(VLOOKUP(B5,[7]Disk!$E$8:$K$1000,7,0)))</f>
        <v/>
      </c>
      <c r="AD5" s="9" t="str">
        <f>IF(ISERROR(VLOOKUP(B5,[7]Cirit!$E$8:$J$1000,6,0)),"",(VLOOKUP(B5,[7]Cirit!$E$8:$J$1000,6,0)))</f>
        <v/>
      </c>
      <c r="AE5" s="10" t="str">
        <f>IF(ISERROR(VLOOKUP(B5,[7]Cirit!$E$8:$K$1000,7,0)),"",(VLOOKUP(B5,[7]Cirit!$E$8:$K$1000,7,0)))</f>
        <v/>
      </c>
      <c r="AF5" s="8">
        <f t="shared" si="0"/>
        <v>164</v>
      </c>
    </row>
    <row r="6" spans="1:32" ht="20.25" x14ac:dyDescent="0.25">
      <c r="A6" s="3">
        <v>3</v>
      </c>
      <c r="B6" s="4" t="s">
        <v>95</v>
      </c>
      <c r="C6" s="4" t="s">
        <v>40</v>
      </c>
      <c r="D6" s="5" t="str">
        <f>IF(ISERROR(VLOOKUP(B6,'[7]60m.'!$D$8:$F$1000,3,0)),"",(VLOOKUP(B6,'[7]60m.'!$D$8:$F$1000,3,0)))</f>
        <v/>
      </c>
      <c r="E6" s="6" t="str">
        <f>IF(ISERROR(VLOOKUP(B6,'[7]60m.'!$D$8:$G$1000,4,0)),"",(VLOOKUP(B6,'[7]60m.'!$D$8:$G$1000,4,0)))</f>
        <v/>
      </c>
      <c r="F6" s="9" t="str">
        <f>IF(ISERROR(VLOOKUP(B6,'[7]80m.'!$D$8:$F$1000,3,0)),"",(VLOOKUP(B6,'[7]80m.'!$D$8:$H$1000,3,0)))</f>
        <v/>
      </c>
      <c r="G6" s="10" t="str">
        <f>IF(ISERROR(VLOOKUP(B6,'[7]80m.'!$D$8:$G$1000,4,0)),"",(VLOOKUP(B6,'[7]80m.'!$D$8:$G$1000,4,0)))</f>
        <v/>
      </c>
      <c r="H6" s="7">
        <f>IF(ISERROR(VLOOKUP(B6,'[7]800m.'!$D$8:$F$978,3,0)),"",(VLOOKUP(B6,'[7]800m.'!$D$8:$H$978,3,0)))</f>
        <v>22390</v>
      </c>
      <c r="I6" s="10">
        <v>66</v>
      </c>
      <c r="J6" s="7" t="str">
        <f>IF(ISERROR(VLOOKUP(B6,'[7]1500m.'!$D$8:$F$988,3,0)),"",(VLOOKUP(B6,'[7]1500m.'!$D$8:$H$991,3,0)))</f>
        <v/>
      </c>
      <c r="K6" s="6" t="str">
        <f>IF(ISERROR(VLOOKUP(B6,'[7]1500m.'!$D$8:$G$988,4,0)),"",(VLOOKUP(B6,'[7]1500m.'!$D$8:$G$988,4,0)))</f>
        <v/>
      </c>
      <c r="L6" s="7" t="str">
        <f>IF(ISERROR(VLOOKUP(B6,'[7]3000m.'!$D$8:$F$1000,3,0)),"",(VLOOKUP(B6,'[7]3000m.'!$D$8:$H$1000,3,0)))</f>
        <v/>
      </c>
      <c r="M6" s="10" t="str">
        <f>IF(ISERROR(VLOOKUP(B6,'[7]3000m.'!$D$8:$G$1000,4,0)),"",(VLOOKUP(B6,'[7]3000m.'!$D$8:$G$1000,4,0)))</f>
        <v/>
      </c>
      <c r="N6" s="5" t="str">
        <f>IF(ISERROR(VLOOKUP(B6,'[7]80m.Eng'!$D$8:$F$1000,3,0)),"",(VLOOKUP(B6,'[7]80m.Eng'!$D$8:$H$1000,3,0)))</f>
        <v/>
      </c>
      <c r="O6" s="6" t="str">
        <f>IF(ISERROR(VLOOKUP(B6,'[7]80m.Eng'!$D$8:$G$1000,4,0)),"",(VLOOKUP(B6,'[7]80m.Eng'!$D$8:$G$1000,4,0)))</f>
        <v/>
      </c>
      <c r="P6" s="5">
        <f>IF(ISERROR(VLOOKUP(B6,'[7]Uzun Atlama Genel'!$E$8:$J$1011,6,0)),"",(VLOOKUP(B6,'[7]Uzun Atlama Genel'!$E$8:$J$1011,6,0)))</f>
        <v>364</v>
      </c>
      <c r="Q6" s="6">
        <v>43</v>
      </c>
      <c r="R6" s="9" t="str">
        <f>IF(ISERROR(VLOOKUP(B6,[7]Üçadım!$E$8:$J$1000,6,0)),"",(VLOOKUP(B6,[7]Üçadım!$E$8:$J$1000,6,0)))</f>
        <v/>
      </c>
      <c r="S6" s="10" t="str">
        <f>IF(ISERROR(VLOOKUP(B6,[7]Üçadım!$E$8:$K$1000,7,0)),"",(VLOOKUP(B6,[7]Üçadım!$E$8:$K$1000,7,0)))</f>
        <v/>
      </c>
      <c r="T6" s="5" t="str">
        <f>IF(ISERROR(VLOOKUP(B6,[7]Yüksek!$E$8:$BR$1000,66,0)),"",(VLOOKUP(B6,[7]Yüksek!$E$8:$BR$1000,66,0)))</f>
        <v/>
      </c>
      <c r="U6" s="6" t="str">
        <f>IF(ISERROR(VLOOKUP(B6,[7]Yüksek!$E$8:$BS$1000,67,0)),"",(VLOOKUP(B6,[7]Yüksek!$E$8:$BS$1000,67,0)))</f>
        <v/>
      </c>
      <c r="V6" s="5" t="str">
        <f>IF(ISERROR(VLOOKUP(B6,[7]Sırık!$E$8:$BX$35555,72,0)),"",(VLOOKUP(B6,[7]Sırık!$E$8:$BX$35555,72,0)))</f>
        <v/>
      </c>
      <c r="W6" s="10" t="str">
        <f>IF(ISERROR(VLOOKUP(B6,[7]Sırık!$E$8:$BY$355555,73,0)),"",(VLOOKUP(B6,[7]Sırık!$E$8:$BY$355555,73,0)))</f>
        <v/>
      </c>
      <c r="X6" s="5">
        <f>IF(ISERROR(VLOOKUP(B6,[7]Gülle!$E$8:$J$1000,6,0)),"",(VLOOKUP(B6,[7]Gülle!$E$8:$J$1000,6,0)))</f>
        <v>453</v>
      </c>
      <c r="Y6" s="10">
        <v>36</v>
      </c>
      <c r="Z6" s="11" t="str">
        <f>IF(ISERROR(VLOOKUP(B6,[7]Çekiç!$E$8:$N$1000,6,0)),"",(VLOOKUP(B6,[7]Çekiç!$E$8:$N$1000,6,0)))</f>
        <v/>
      </c>
      <c r="AA6" s="10" t="str">
        <f>IF(ISERROR(VLOOKUP(B6,[7]Çekiç!$E$8:$O$1000,7,0)),"",(VLOOKUP(B6,[7]Çekiç!$E$8:$O$1000,7,0)))</f>
        <v/>
      </c>
      <c r="AB6" s="5" t="str">
        <f>IF(ISERROR(VLOOKUP(B6,[7]Disk!$E$8:$J$1000,6,0)),"",(VLOOKUP(B6,[7]Disk!$E$8:$J$1000,6,0)))</f>
        <v/>
      </c>
      <c r="AC6" s="6" t="str">
        <f>IF(ISERROR(VLOOKUP(B6,[7]Disk!$E$8:$K$1000,7,0)),"",(VLOOKUP(B6,[7]Disk!$E$8:$K$1000,7,0)))</f>
        <v/>
      </c>
      <c r="AD6" s="9" t="str">
        <f>IF(ISERROR(VLOOKUP(B6,[7]Cirit!$E$8:$J$1000,6,0)),"",(VLOOKUP(B6,[7]Cirit!$E$8:$J$1000,6,0)))</f>
        <v/>
      </c>
      <c r="AE6" s="10" t="str">
        <f>IF(ISERROR(VLOOKUP(B6,[7]Cirit!$E$8:$K$1000,7,0)),"",(VLOOKUP(B6,[7]Cirit!$E$8:$K$1000,7,0)))</f>
        <v/>
      </c>
      <c r="AF6" s="8">
        <f t="shared" si="0"/>
        <v>145</v>
      </c>
    </row>
    <row r="7" spans="1:32" ht="20.25" x14ac:dyDescent="0.25">
      <c r="A7" s="3">
        <v>4</v>
      </c>
      <c r="B7" s="4" t="s">
        <v>96</v>
      </c>
      <c r="C7" s="4" t="s">
        <v>40</v>
      </c>
      <c r="D7" s="5">
        <f>IF(ISERROR(VLOOKUP(B7,'[7]60m.'!$D$8:$F$1000,3,0)),"",(VLOOKUP(B7,'[7]60m.'!$D$8:$F$1000,3,0)))</f>
        <v>902</v>
      </c>
      <c r="E7" s="6">
        <v>79</v>
      </c>
      <c r="F7" s="9" t="str">
        <f>IF(ISERROR(VLOOKUP(B7,'[7]80m.'!$D$8:$F$1000,3,0)),"",(VLOOKUP(B7,'[7]80m.'!$D$8:$H$1000,3,0)))</f>
        <v/>
      </c>
      <c r="G7" s="10" t="str">
        <f>IF(ISERROR(VLOOKUP(B7,'[7]80m.'!$D$8:$G$1000,4,0)),"",(VLOOKUP(B7,'[7]80m.'!$D$8:$G$1000,4,0)))</f>
        <v/>
      </c>
      <c r="H7" s="7" t="str">
        <f>IF(ISERROR(VLOOKUP(B7,'[7]800m.'!$D$8:$F$978,3,0)),"",(VLOOKUP(B7,'[7]800m.'!$D$8:$H$978,3,0)))</f>
        <v/>
      </c>
      <c r="I7" s="10" t="str">
        <f>IF(ISERROR(VLOOKUP(B7,'[7]800m.'!$D$8:$G$978,4,0)),"",(VLOOKUP(B7,'[7]800m.'!$D$8:$G$978,4,0)))</f>
        <v/>
      </c>
      <c r="J7" s="7" t="str">
        <f>IF(ISERROR(VLOOKUP(B7,'[7]1500m.'!$D$8:$F$988,3,0)),"",(VLOOKUP(B7,'[7]1500m.'!$D$8:$H$991,3,0)))</f>
        <v/>
      </c>
      <c r="K7" s="6" t="str">
        <f>IF(ISERROR(VLOOKUP(B7,'[7]1500m.'!$D$8:$G$988,4,0)),"",(VLOOKUP(B7,'[7]1500m.'!$D$8:$G$988,4,0)))</f>
        <v/>
      </c>
      <c r="L7" s="7" t="str">
        <f>IF(ISERROR(VLOOKUP(B7,'[7]3000m.'!$D$8:$F$1000,3,0)),"",(VLOOKUP(B7,'[7]3000m.'!$D$8:$H$1000,3,0)))</f>
        <v/>
      </c>
      <c r="M7" s="10" t="str">
        <f>IF(ISERROR(VLOOKUP(B7,'[7]3000m.'!$D$8:$G$1000,4,0)),"",(VLOOKUP(B7,'[7]3000m.'!$D$8:$G$1000,4,0)))</f>
        <v/>
      </c>
      <c r="N7" s="5" t="str">
        <f>IF(ISERROR(VLOOKUP(B7,'[7]80m.Eng'!$D$8:$F$1000,3,0)),"",(VLOOKUP(B7,'[7]80m.Eng'!$D$8:$H$1000,3,0)))</f>
        <v/>
      </c>
      <c r="O7" s="6" t="str">
        <f>IF(ISERROR(VLOOKUP(B7,'[7]80m.Eng'!$D$8:$G$1000,4,0)),"",(VLOOKUP(B7,'[7]80m.Eng'!$D$8:$G$1000,4,0)))</f>
        <v/>
      </c>
      <c r="P7" s="5" t="str">
        <f>IF(ISERROR(VLOOKUP(B7,'[7]Uzun Atlama Genel'!$E$8:$J$1011,6,0)),"",(VLOOKUP(B7,'[7]Uzun Atlama Genel'!$E$8:$J$1011,6,0)))</f>
        <v>NM</v>
      </c>
      <c r="Q7" s="6">
        <v>0</v>
      </c>
      <c r="R7" s="9" t="str">
        <f>IF(ISERROR(VLOOKUP(B7,[7]Üçadım!$E$8:$J$1000,6,0)),"",(VLOOKUP(B7,[7]Üçadım!$E$8:$J$1000,6,0)))</f>
        <v/>
      </c>
      <c r="S7" s="10" t="str">
        <f>IF(ISERROR(VLOOKUP(B7,[7]Üçadım!$E$8:$K$1000,7,0)),"",(VLOOKUP(B7,[7]Üçadım!$E$8:$K$1000,7,0)))</f>
        <v/>
      </c>
      <c r="T7" s="5" t="str">
        <f>IF(ISERROR(VLOOKUP(B7,[7]Yüksek!$E$8:$BR$1000,66,0)),"",(VLOOKUP(B7,[7]Yüksek!$E$8:$BR$1000,66,0)))</f>
        <v/>
      </c>
      <c r="U7" s="6" t="str">
        <f>IF(ISERROR(VLOOKUP(B7,[7]Yüksek!$E$8:$BS$1000,67,0)),"",(VLOOKUP(B7,[7]Yüksek!$E$8:$BS$1000,67,0)))</f>
        <v/>
      </c>
      <c r="V7" s="5" t="str">
        <f>IF(ISERROR(VLOOKUP(B7,[7]Sırık!$E$8:$BX$35555,72,0)),"",(VLOOKUP(B7,[7]Sırık!$E$8:$BX$35555,72,0)))</f>
        <v/>
      </c>
      <c r="W7" s="10" t="str">
        <f>IF(ISERROR(VLOOKUP(B7,[7]Sırık!$E$8:$BY$355555,73,0)),"",(VLOOKUP(B7,[7]Sırık!$E$8:$BY$355555,73,0)))</f>
        <v/>
      </c>
      <c r="X7" s="5">
        <f>IF(ISERROR(VLOOKUP(B7,[7]Gülle!$E$8:$J$1000,6,0)),"",(VLOOKUP(B7,[7]Gülle!$E$8:$J$1000,6,0)))</f>
        <v>601</v>
      </c>
      <c r="Y7" s="10">
        <v>46</v>
      </c>
      <c r="Z7" s="11" t="str">
        <f>IF(ISERROR(VLOOKUP(B7,[7]Çekiç!$E$8:$N$1000,6,0)),"",(VLOOKUP(B7,[7]Çekiç!$E$8:$N$1000,6,0)))</f>
        <v/>
      </c>
      <c r="AA7" s="10" t="str">
        <f>IF(ISERROR(VLOOKUP(B7,[7]Çekiç!$E$8:$O$1000,7,0)),"",(VLOOKUP(B7,[7]Çekiç!$E$8:$O$1000,7,0)))</f>
        <v/>
      </c>
      <c r="AB7" s="5" t="str">
        <f>IF(ISERROR(VLOOKUP(B7,[7]Disk!$E$8:$J$1000,6,0)),"",(VLOOKUP(B7,[7]Disk!$E$8:$J$1000,6,0)))</f>
        <v/>
      </c>
      <c r="AC7" s="6" t="str">
        <f>IF(ISERROR(VLOOKUP(B7,[7]Disk!$E$8:$K$1000,7,0)),"",(VLOOKUP(B7,[7]Disk!$E$8:$K$1000,7,0)))</f>
        <v/>
      </c>
      <c r="AD7" s="9" t="str">
        <f>IF(ISERROR(VLOOKUP(B7,[7]Cirit!$E$8:$J$1000,6,0)),"",(VLOOKUP(B7,[7]Cirit!$E$8:$J$1000,6,0)))</f>
        <v/>
      </c>
      <c r="AE7" s="10" t="str">
        <f>IF(ISERROR(VLOOKUP(B7,[7]Cirit!$E$8:$K$1000,7,0)),"",(VLOOKUP(B7,[7]Cirit!$E$8:$K$1000,7,0)))</f>
        <v/>
      </c>
      <c r="AF7" s="8">
        <f t="shared" si="0"/>
        <v>125</v>
      </c>
    </row>
    <row r="8" spans="1:32" ht="30" x14ac:dyDescent="0.25">
      <c r="A8" s="23" t="s">
        <v>24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32" ht="18" customHeight="1" x14ac:dyDescent="0.25">
      <c r="A9" s="34" t="s">
        <v>0</v>
      </c>
      <c r="B9" s="35" t="s">
        <v>1</v>
      </c>
      <c r="C9" s="36" t="s">
        <v>2</v>
      </c>
      <c r="D9" s="38" t="s">
        <v>3</v>
      </c>
      <c r="E9" s="38"/>
      <c r="F9" s="32" t="s">
        <v>4</v>
      </c>
      <c r="G9" s="33"/>
      <c r="H9" s="32" t="s">
        <v>15</v>
      </c>
      <c r="I9" s="33"/>
      <c r="J9" s="32" t="s">
        <v>16</v>
      </c>
      <c r="K9" s="33"/>
      <c r="L9" s="32" t="s">
        <v>27</v>
      </c>
      <c r="M9" s="33"/>
      <c r="N9" s="38" t="s">
        <v>28</v>
      </c>
      <c r="O9" s="38"/>
      <c r="P9" s="32" t="s">
        <v>6</v>
      </c>
      <c r="Q9" s="33"/>
      <c r="R9" s="32" t="s">
        <v>29</v>
      </c>
      <c r="S9" s="33"/>
      <c r="T9" s="38" t="s">
        <v>7</v>
      </c>
      <c r="U9" s="38"/>
      <c r="V9" s="32" t="s">
        <v>30</v>
      </c>
      <c r="W9" s="33"/>
      <c r="X9" s="32" t="s">
        <v>17</v>
      </c>
      <c r="Y9" s="33"/>
      <c r="Z9" s="32" t="s">
        <v>20</v>
      </c>
      <c r="AA9" s="33"/>
      <c r="AB9" s="38" t="s">
        <v>18</v>
      </c>
      <c r="AC9" s="38"/>
      <c r="AD9" s="32" t="s">
        <v>19</v>
      </c>
      <c r="AE9" s="33"/>
      <c r="AF9" s="39" t="s">
        <v>8</v>
      </c>
    </row>
    <row r="10" spans="1:32" ht="15.75" customHeight="1" x14ac:dyDescent="0.25">
      <c r="A10" s="34"/>
      <c r="B10" s="35"/>
      <c r="C10" s="37"/>
      <c r="D10" s="1" t="s">
        <v>9</v>
      </c>
      <c r="E10" s="2" t="s">
        <v>10</v>
      </c>
      <c r="F10" s="1" t="s">
        <v>9</v>
      </c>
      <c r="G10" s="2" t="s">
        <v>10</v>
      </c>
      <c r="H10" s="1" t="s">
        <v>9</v>
      </c>
      <c r="I10" s="2" t="s">
        <v>10</v>
      </c>
      <c r="J10" s="1" t="s">
        <v>9</v>
      </c>
      <c r="K10" s="2" t="s">
        <v>10</v>
      </c>
      <c r="L10" s="1" t="s">
        <v>9</v>
      </c>
      <c r="M10" s="2" t="s">
        <v>10</v>
      </c>
      <c r="N10" s="1" t="s">
        <v>9</v>
      </c>
      <c r="O10" s="2" t="s">
        <v>10</v>
      </c>
      <c r="P10" s="1" t="s">
        <v>9</v>
      </c>
      <c r="Q10" s="2" t="s">
        <v>10</v>
      </c>
      <c r="R10" s="1" t="s">
        <v>9</v>
      </c>
      <c r="S10" s="2" t="s">
        <v>10</v>
      </c>
      <c r="T10" s="1" t="s">
        <v>9</v>
      </c>
      <c r="U10" s="2" t="s">
        <v>10</v>
      </c>
      <c r="V10" s="1" t="s">
        <v>9</v>
      </c>
      <c r="W10" s="2" t="s">
        <v>10</v>
      </c>
      <c r="X10" s="1" t="s">
        <v>9</v>
      </c>
      <c r="Y10" s="2" t="s">
        <v>10</v>
      </c>
      <c r="Z10" s="1" t="s">
        <v>9</v>
      </c>
      <c r="AA10" s="2" t="s">
        <v>10</v>
      </c>
      <c r="AB10" s="1" t="s">
        <v>9</v>
      </c>
      <c r="AC10" s="2" t="s">
        <v>10</v>
      </c>
      <c r="AD10" s="1" t="s">
        <v>9</v>
      </c>
      <c r="AE10" s="2" t="s">
        <v>10</v>
      </c>
      <c r="AF10" s="39"/>
    </row>
    <row r="11" spans="1:32" ht="20.25" x14ac:dyDescent="0.25">
      <c r="A11" s="3">
        <v>1</v>
      </c>
      <c r="B11" s="4" t="s">
        <v>97</v>
      </c>
      <c r="C11" s="4" t="s">
        <v>40</v>
      </c>
      <c r="D11" s="5" t="str">
        <f>IF(ISERROR(VLOOKUP(B11,'[8]60m.'!$D$8:$F$1000,3,0)),"",(VLOOKUP(B11,'[8]60m.'!$D$8:$F$1000,3,0)))</f>
        <v/>
      </c>
      <c r="E11" s="6" t="str">
        <f>IF(ISERROR(VLOOKUP(B11,'[8]60m.'!$D$8:$G$1000,4,0)),"",(VLOOKUP(B11,'[8]60m.'!$D$8:$G$1000,4,0)))</f>
        <v/>
      </c>
      <c r="F11" s="9">
        <f>IF(ISERROR(VLOOKUP(B11,'[8]80m.'!$D$8:$F$1000,3,0)),"",(VLOOKUP(B11,'[8]80m.'!$D$8:$H$1000,3,0)))</f>
        <v>1010</v>
      </c>
      <c r="G11" s="10">
        <v>88</v>
      </c>
      <c r="H11" s="7" t="str">
        <f>IF(ISERROR(VLOOKUP(B11,'[8]800m.'!$D$8:$F$978,3,0)),"",(VLOOKUP(B11,'[8]800m.'!$D$8:$H$978,3,0)))</f>
        <v/>
      </c>
      <c r="I11" s="10" t="str">
        <f>IF(ISERROR(VLOOKUP(B11,'[8]800m.'!$D$8:$G$978,4,0)),"",(VLOOKUP(B11,'[8]800m.'!$D$8:$G$978,4,0)))</f>
        <v/>
      </c>
      <c r="J11" s="7" t="str">
        <f>IF(ISERROR(VLOOKUP(B11,'[8]2000m.'!$D$8:$F$988,3,0)),"",(VLOOKUP(B11,'[8]2000m.'!$D$8:$H$991,3,0)))</f>
        <v/>
      </c>
      <c r="K11" s="6" t="str">
        <f>IF(ISERROR(VLOOKUP(B11,'[8]2000m.'!$D$8:$G$988,4,0)),"",(VLOOKUP(B11,'[8]2000m.'!$D$8:$G$988,4,0)))</f>
        <v/>
      </c>
      <c r="L11" s="7" t="str">
        <f>IF(ISERROR(VLOOKUP(B11,'[8]3000m.'!$D$8:$F$1000,3,0)),"",(VLOOKUP(B11,'[8]3000m.'!$D$8:$H$1000,3,0)))</f>
        <v/>
      </c>
      <c r="M11" s="10" t="str">
        <f>IF(ISERROR(VLOOKUP(B11,'[8]3000m.'!$D$8:$G$1000,4,0)),"",(VLOOKUP(B11,'[8]3000m.'!$D$8:$G$1000,4,0)))</f>
        <v/>
      </c>
      <c r="N11" s="5" t="str">
        <f>IF(ISERROR(VLOOKUP(B11,'[8]100m.Eng'!$D$8:$F$1000,3,0)),"",(VLOOKUP(B11,'[8]100m.Eng'!$D$8:$H$1000,3,0)))</f>
        <v/>
      </c>
      <c r="O11" s="6" t="str">
        <f>IF(ISERROR(VLOOKUP(B11,'[8]100m.Eng'!$D$8:$G$1000,4,0)),"",(VLOOKUP(B11,'[8]100m.Eng'!$D$8:$G$1000,4,0)))</f>
        <v/>
      </c>
      <c r="P11" s="5">
        <f>IF(ISERROR(VLOOKUP(B11,'[8]Uzun Atlama Genel'!$E$8:$J$1011,6,0)),"",(VLOOKUP(B11,'[8]Uzun Atlama Genel'!$E$8:$J$1011,6,0)))</f>
        <v>480</v>
      </c>
      <c r="Q11" s="6">
        <v>60</v>
      </c>
      <c r="R11" s="9" t="str">
        <f>IF(ISERROR(VLOOKUP(B11,[8]Üçadım!$E$8:$J$1000,6,0)),"",(VLOOKUP(B11,[8]Üçadım!$E$8:$J$1000,6,0)))</f>
        <v/>
      </c>
      <c r="S11" s="10" t="str">
        <f>IF(ISERROR(VLOOKUP(B11,[8]Üçadım!$E$8:$K$1000,7,0)),"",(VLOOKUP(B11,[8]Üçadım!$E$8:$K$1000,7,0)))</f>
        <v/>
      </c>
      <c r="T11" s="5" t="str">
        <f>IF(ISERROR(VLOOKUP(B11,[8]Yüksek!$E$8:$BR$1000,66,0)),"",(VLOOKUP(B11,[8]Yüksek!$E$8:$BR$1000,66,0)))</f>
        <v/>
      </c>
      <c r="U11" s="6" t="str">
        <f>IF(ISERROR(VLOOKUP(B11,[8]Yüksek!$E$8:$BS$1000,67,0)),"",(VLOOKUP(B11,[8]Yüksek!$E$8:$BS$1000,67,0)))</f>
        <v/>
      </c>
      <c r="V11" s="5" t="str">
        <f>IF(ISERROR(VLOOKUP(B11,[8]Sırık!$E$8:$BX$35555,72,0)),"",(VLOOKUP(B11,[8]Sırık!$E$8:$BX$35555,72,0)))</f>
        <v/>
      </c>
      <c r="W11" s="10" t="str">
        <f>IF(ISERROR(VLOOKUP(B11,[8]Sırık!$E$8:$BY$355555,73,0)),"",(VLOOKUP(B11,[8]Sırık!$E$8:$BY$355555,73,0)))</f>
        <v/>
      </c>
      <c r="X11" s="5" t="str">
        <f>IF(ISERROR(VLOOKUP(B11,[8]Gülle!$E$8:$J$1000,6,0)),"",(VLOOKUP(B11,[8]Gülle!$E$8:$J$1000,6,0)))</f>
        <v/>
      </c>
      <c r="Y11" s="10" t="str">
        <f>IF(ISERROR(VLOOKUP(B11,[8]Gülle!$E$8:$K$1000,7,0)),"",(VLOOKUP(B11,[8]Gülle!$E$8:$K$1000,7,0)))</f>
        <v/>
      </c>
      <c r="Z11" s="11" t="str">
        <f>IF(ISERROR(VLOOKUP(B11,[8]Çekiç!$E$8:$N$1000,6,0)),"",(VLOOKUP(B11,[8]Çekiç!$E$8:$N$1000,6,0)))</f>
        <v/>
      </c>
      <c r="AA11" s="10" t="str">
        <f>IF(ISERROR(VLOOKUP(B11,[8]Çekiç!$E$8:$O$1000,7,0)),"",(VLOOKUP(B11,[8]Çekiç!$E$8:$O$1000,7,0)))</f>
        <v/>
      </c>
      <c r="AB11" s="5" t="str">
        <f>IF(ISERROR(VLOOKUP(B11,[8]Disk!$E$8:$J$1000,6,0)),"",(VLOOKUP(B11,[8]Disk!$E$8:$J$1000,6,0)))</f>
        <v/>
      </c>
      <c r="AC11" s="6" t="str">
        <f>IF(ISERROR(VLOOKUP(B11,[8]Disk!$E$8:$K$1000,7,0)),"",(VLOOKUP(B11,[8]Disk!$E$8:$K$1000,7,0)))</f>
        <v/>
      </c>
      <c r="AD11" s="9">
        <f>IF(ISERROR(VLOOKUP(B11,[8]Cirit!$E$8:$J$1000,6,0)),"",(VLOOKUP(B11,[8]Cirit!$E$8:$J$1000,6,0)))</f>
        <v>2685</v>
      </c>
      <c r="AE11" s="10">
        <v>52</v>
      </c>
      <c r="AF11" s="8">
        <f t="shared" ref="AF11:AF18" si="1">SUM(E11,U11,Q11,AC11,K11,O11,G11,M11,W11,Y11,AE11,I11,S11,AA11)</f>
        <v>200</v>
      </c>
    </row>
    <row r="12" spans="1:32" ht="20.25" x14ac:dyDescent="0.25">
      <c r="A12" s="3">
        <v>2</v>
      </c>
      <c r="B12" s="4" t="s">
        <v>98</v>
      </c>
      <c r="C12" s="4" t="s">
        <v>40</v>
      </c>
      <c r="D12" s="5" t="str">
        <f>IF(ISERROR(VLOOKUP(B12,'[8]60m.'!$D$8:$F$1000,3,0)),"",(VLOOKUP(B12,'[8]60m.'!$D$8:$F$1000,3,0)))</f>
        <v/>
      </c>
      <c r="E12" s="6" t="str">
        <f>IF(ISERROR(VLOOKUP(B12,'[8]60m.'!$D$8:$G$1000,4,0)),"",(VLOOKUP(B12,'[8]60m.'!$D$8:$G$1000,4,0)))</f>
        <v/>
      </c>
      <c r="F12" s="9">
        <f>IF(ISERROR(VLOOKUP(B12,'[8]80m.'!$D$8:$F$1000,3,0)),"",(VLOOKUP(B12,'[8]80m.'!$D$8:$H$1000,3,0)))</f>
        <v>1048</v>
      </c>
      <c r="G12" s="10">
        <v>80</v>
      </c>
      <c r="H12" s="7" t="str">
        <f>IF(ISERROR(VLOOKUP(B12,'[8]800m.'!$D$8:$F$978,3,0)),"",(VLOOKUP(B12,'[8]800m.'!$D$8:$H$978,3,0)))</f>
        <v/>
      </c>
      <c r="I12" s="10" t="str">
        <f>IF(ISERROR(VLOOKUP(B12,'[8]800m.'!$D$8:$G$978,4,0)),"",(VLOOKUP(B12,'[8]800m.'!$D$8:$G$978,4,0)))</f>
        <v/>
      </c>
      <c r="J12" s="7" t="str">
        <f>IF(ISERROR(VLOOKUP(B12,'[8]2000m.'!$D$8:$F$988,3,0)),"",(VLOOKUP(B12,'[8]2000m.'!$D$8:$H$991,3,0)))</f>
        <v/>
      </c>
      <c r="K12" s="6" t="str">
        <f>IF(ISERROR(VLOOKUP(B12,'[8]2000m.'!$D$8:$G$988,4,0)),"",(VLOOKUP(B12,'[8]2000m.'!$D$8:$G$988,4,0)))</f>
        <v/>
      </c>
      <c r="L12" s="7" t="str">
        <f>IF(ISERROR(VLOOKUP(B12,'[8]3000m.'!$D$8:$F$1000,3,0)),"",(VLOOKUP(B12,'[8]3000m.'!$D$8:$H$1000,3,0)))</f>
        <v/>
      </c>
      <c r="M12" s="10" t="str">
        <f>IF(ISERROR(VLOOKUP(B12,'[8]3000m.'!$D$8:$G$1000,4,0)),"",(VLOOKUP(B12,'[8]3000m.'!$D$8:$G$1000,4,0)))</f>
        <v/>
      </c>
      <c r="N12" s="5" t="str">
        <f>IF(ISERROR(VLOOKUP(B12,'[8]100m.Eng'!$D$8:$F$1000,3,0)),"",(VLOOKUP(B12,'[8]100m.Eng'!$D$8:$H$1000,3,0)))</f>
        <v/>
      </c>
      <c r="O12" s="6" t="str">
        <f>IF(ISERROR(VLOOKUP(B12,'[8]100m.Eng'!$D$8:$G$1000,4,0)),"",(VLOOKUP(B12,'[8]100m.Eng'!$D$8:$G$1000,4,0)))</f>
        <v/>
      </c>
      <c r="P12" s="5">
        <f>IF(ISERROR(VLOOKUP(B12,'[8]Uzun Atlama Genel'!$E$8:$J$1011,6,0)),"",(VLOOKUP(B12,'[8]Uzun Atlama Genel'!$E$8:$J$1011,6,0)))</f>
        <v>436</v>
      </c>
      <c r="Q12" s="6">
        <v>49</v>
      </c>
      <c r="R12" s="9" t="str">
        <f>IF(ISERROR(VLOOKUP(B12,[8]Üçadım!$E$8:$J$1000,6,0)),"",(VLOOKUP(B12,[8]Üçadım!$E$8:$J$1000,6,0)))</f>
        <v/>
      </c>
      <c r="S12" s="10" t="str">
        <f>IF(ISERROR(VLOOKUP(B12,[8]Üçadım!$E$8:$K$1000,7,0)),"",(VLOOKUP(B12,[8]Üçadım!$E$8:$K$1000,7,0)))</f>
        <v/>
      </c>
      <c r="T12" s="5" t="str">
        <f>IF(ISERROR(VLOOKUP(B12,[8]Yüksek!$E$8:$BR$1000,66,0)),"",(VLOOKUP(B12,[8]Yüksek!$E$8:$BR$1000,66,0)))</f>
        <v/>
      </c>
      <c r="U12" s="6" t="str">
        <f>IF(ISERROR(VLOOKUP(B12,[8]Yüksek!$E$8:$BS$1000,67,0)),"",(VLOOKUP(B12,[8]Yüksek!$E$8:$BS$1000,67,0)))</f>
        <v/>
      </c>
      <c r="V12" s="5" t="str">
        <f>IF(ISERROR(VLOOKUP(B12,[8]Sırık!$E$8:$BX$35555,72,0)),"",(VLOOKUP(B12,[8]Sırık!$E$8:$BX$35555,72,0)))</f>
        <v/>
      </c>
      <c r="W12" s="10" t="str">
        <f>IF(ISERROR(VLOOKUP(B12,[8]Sırık!$E$8:$BY$355555,73,0)),"",(VLOOKUP(B12,[8]Sırık!$E$8:$BY$355555,73,0)))</f>
        <v/>
      </c>
      <c r="X12" s="5">
        <f>IF(ISERROR(VLOOKUP(B12,[8]Gülle!$E$8:$J$1000,6,0)),"",(VLOOKUP(B12,[8]Gülle!$E$8:$J$1000,6,0)))</f>
        <v>636</v>
      </c>
      <c r="Y12" s="10">
        <v>36</v>
      </c>
      <c r="Z12" s="11" t="str">
        <f>IF(ISERROR(VLOOKUP(B12,[8]Çekiç!$E$8:$N$1000,6,0)),"",(VLOOKUP(B12,[8]Çekiç!$E$8:$N$1000,6,0)))</f>
        <v/>
      </c>
      <c r="AA12" s="10" t="str">
        <f>IF(ISERROR(VLOOKUP(B12,[8]Çekiç!$E$8:$O$1000,7,0)),"",(VLOOKUP(B12,[8]Çekiç!$E$8:$O$1000,7,0)))</f>
        <v/>
      </c>
      <c r="AB12" s="5" t="str">
        <f>IF(ISERROR(VLOOKUP(B12,[8]Disk!$E$8:$J$1000,6,0)),"",(VLOOKUP(B12,[8]Disk!$E$8:$J$1000,6,0)))</f>
        <v/>
      </c>
      <c r="AC12" s="6" t="str">
        <f>IF(ISERROR(VLOOKUP(B12,[8]Disk!$E$8:$K$1000,7,0)),"",(VLOOKUP(B12,[8]Disk!$E$8:$K$1000,7,0)))</f>
        <v/>
      </c>
      <c r="AD12" s="9" t="str">
        <f>IF(ISERROR(VLOOKUP(B12,[8]Cirit!$E$8:$J$1000,6,0)),"",(VLOOKUP(B12,[8]Cirit!$E$8:$J$1000,6,0)))</f>
        <v/>
      </c>
      <c r="AE12" s="10" t="str">
        <f>IF(ISERROR(VLOOKUP(B12,[8]Cirit!$E$8:$K$1000,7,0)),"",(VLOOKUP(B12,[8]Cirit!$E$8:$K$1000,7,0)))</f>
        <v/>
      </c>
      <c r="AF12" s="8">
        <f t="shared" si="1"/>
        <v>165</v>
      </c>
    </row>
    <row r="13" spans="1:32" ht="20.25" x14ac:dyDescent="0.25">
      <c r="A13" s="3">
        <v>3</v>
      </c>
      <c r="B13" s="4" t="s">
        <v>99</v>
      </c>
      <c r="C13" s="4" t="s">
        <v>40</v>
      </c>
      <c r="D13" s="5" t="str">
        <f>IF(ISERROR(VLOOKUP(B13,'[8]60m.'!$D$8:$F$1000,3,0)),"",(VLOOKUP(B13,'[8]60m.'!$D$8:$F$1000,3,0)))</f>
        <v/>
      </c>
      <c r="E13" s="6" t="str">
        <f>IF(ISERROR(VLOOKUP(B13,'[8]60m.'!$D$8:$G$1000,4,0)),"",(VLOOKUP(B13,'[8]60m.'!$D$8:$G$1000,4,0)))</f>
        <v/>
      </c>
      <c r="F13" s="9">
        <f>IF(ISERROR(VLOOKUP(B13,'[8]80m.'!$D$8:$F$1000,3,0)),"",(VLOOKUP(B13,'[8]80m.'!$D$8:$H$1000,3,0)))</f>
        <v>1067</v>
      </c>
      <c r="G13" s="10">
        <v>76</v>
      </c>
      <c r="H13" s="7" t="str">
        <f>IF(ISERROR(VLOOKUP(B13,'[8]800m.'!$D$8:$F$978,3,0)),"",(VLOOKUP(B13,'[8]800m.'!$D$8:$H$978,3,0)))</f>
        <v/>
      </c>
      <c r="I13" s="10" t="str">
        <f>IF(ISERROR(VLOOKUP(B13,'[8]800m.'!$D$8:$G$978,4,0)),"",(VLOOKUP(B13,'[8]800m.'!$D$8:$G$978,4,0)))</f>
        <v/>
      </c>
      <c r="J13" s="7" t="str">
        <f>IF(ISERROR(VLOOKUP(B13,'[8]2000m.'!$D$8:$F$988,3,0)),"",(VLOOKUP(B13,'[8]2000m.'!$D$8:$H$991,3,0)))</f>
        <v/>
      </c>
      <c r="K13" s="6" t="str">
        <f>IF(ISERROR(VLOOKUP(B13,'[8]2000m.'!$D$8:$G$988,4,0)),"",(VLOOKUP(B13,'[8]2000m.'!$D$8:$G$988,4,0)))</f>
        <v/>
      </c>
      <c r="L13" s="7" t="str">
        <f>IF(ISERROR(VLOOKUP(B13,'[8]3000m.'!$D$8:$F$1000,3,0)),"",(VLOOKUP(B13,'[8]3000m.'!$D$8:$H$1000,3,0)))</f>
        <v/>
      </c>
      <c r="M13" s="10" t="str">
        <f>IF(ISERROR(VLOOKUP(B13,'[8]3000m.'!$D$8:$G$1000,4,0)),"",(VLOOKUP(B13,'[8]3000m.'!$D$8:$G$1000,4,0)))</f>
        <v/>
      </c>
      <c r="N13" s="5" t="str">
        <f>IF(ISERROR(VLOOKUP(B13,'[8]100m.Eng'!$D$8:$F$1000,3,0)),"",(VLOOKUP(B13,'[8]100m.Eng'!$D$8:$H$1000,3,0)))</f>
        <v/>
      </c>
      <c r="O13" s="6" t="str">
        <f>IF(ISERROR(VLOOKUP(B13,'[8]100m.Eng'!$D$8:$G$1000,4,0)),"",(VLOOKUP(B13,'[8]100m.Eng'!$D$8:$G$1000,4,0)))</f>
        <v/>
      </c>
      <c r="P13" s="5">
        <f>IF(ISERROR(VLOOKUP(B13,'[8]Uzun Atlama Genel'!$E$8:$J$1011,6,0)),"",(VLOOKUP(B13,'[8]Uzun Atlama Genel'!$E$8:$J$1011,6,0)))</f>
        <v>371</v>
      </c>
      <c r="Q13" s="6">
        <v>34</v>
      </c>
      <c r="R13" s="9" t="str">
        <f>IF(ISERROR(VLOOKUP(B13,[8]Üçadım!$E$8:$J$1000,6,0)),"",(VLOOKUP(B13,[8]Üçadım!$E$8:$J$1000,6,0)))</f>
        <v/>
      </c>
      <c r="S13" s="10" t="str">
        <f>IF(ISERROR(VLOOKUP(B13,[8]Üçadım!$E$8:$K$1000,7,0)),"",(VLOOKUP(B13,[8]Üçadım!$E$8:$K$1000,7,0)))</f>
        <v/>
      </c>
      <c r="T13" s="5" t="str">
        <f>IF(ISERROR(VLOOKUP(B13,[8]Yüksek!$E$8:$BR$1000,66,0)),"",(VLOOKUP(B13,[8]Yüksek!$E$8:$BR$1000,66,0)))</f>
        <v/>
      </c>
      <c r="U13" s="6" t="str">
        <f>IF(ISERROR(VLOOKUP(B13,[8]Yüksek!$E$8:$BS$1000,67,0)),"",(VLOOKUP(B13,[8]Yüksek!$E$8:$BS$1000,67,0)))</f>
        <v/>
      </c>
      <c r="V13" s="5" t="str">
        <f>IF(ISERROR(VLOOKUP(B13,[8]Sırık!$E$8:$BX$35555,72,0)),"",(VLOOKUP(B13,[8]Sırık!$E$8:$BX$35555,72,0)))</f>
        <v/>
      </c>
      <c r="W13" s="10" t="str">
        <f>IF(ISERROR(VLOOKUP(B13,[8]Sırık!$E$8:$BY$355555,73,0)),"",(VLOOKUP(B13,[8]Sırık!$E$8:$BY$355555,73,0)))</f>
        <v/>
      </c>
      <c r="X13" s="5">
        <f>IF(ISERROR(VLOOKUP(B13,[8]Gülle!$E$8:$J$1000,6,0)),"",(VLOOKUP(B13,[8]Gülle!$E$8:$J$1000,6,0)))</f>
        <v>855</v>
      </c>
      <c r="Y13" s="10">
        <v>50</v>
      </c>
      <c r="Z13" s="11" t="str">
        <f>IF(ISERROR(VLOOKUP(B13,[8]Çekiç!$E$8:$N$1000,6,0)),"",(VLOOKUP(B13,[8]Çekiç!$E$8:$N$1000,6,0)))</f>
        <v/>
      </c>
      <c r="AA13" s="10" t="str">
        <f>IF(ISERROR(VLOOKUP(B13,[8]Çekiç!$E$8:$O$1000,7,0)),"",(VLOOKUP(B13,[8]Çekiç!$E$8:$O$1000,7,0)))</f>
        <v/>
      </c>
      <c r="AB13" s="5" t="str">
        <f>IF(ISERROR(VLOOKUP(B13,[8]Disk!$E$8:$J$1000,6,0)),"",(VLOOKUP(B13,[8]Disk!$E$8:$J$1000,6,0)))</f>
        <v/>
      </c>
      <c r="AC13" s="6" t="str">
        <f>IF(ISERROR(VLOOKUP(B13,[8]Disk!$E$8:$K$1000,7,0)),"",(VLOOKUP(B13,[8]Disk!$E$8:$K$1000,7,0)))</f>
        <v/>
      </c>
      <c r="AD13" s="9" t="str">
        <f>IF(ISERROR(VLOOKUP(B13,[8]Cirit!$E$8:$J$1000,6,0)),"",(VLOOKUP(B13,[8]Cirit!$E$8:$J$1000,6,0)))</f>
        <v/>
      </c>
      <c r="AE13" s="10" t="str">
        <f>IF(ISERROR(VLOOKUP(B13,[8]Cirit!$E$8:$K$1000,7,0)),"",(VLOOKUP(B13,[8]Cirit!$E$8:$K$1000,7,0)))</f>
        <v/>
      </c>
      <c r="AF13" s="8">
        <f t="shared" si="1"/>
        <v>160</v>
      </c>
    </row>
    <row r="14" spans="1:32" ht="20.25" x14ac:dyDescent="0.25">
      <c r="A14" s="3">
        <v>4</v>
      </c>
      <c r="B14" s="4" t="s">
        <v>100</v>
      </c>
      <c r="C14" s="4" t="s">
        <v>40</v>
      </c>
      <c r="D14" s="5" t="str">
        <f>IF(ISERROR(VLOOKUP(B14,'[8]60m.'!$D$8:$F$1000,3,0)),"",(VLOOKUP(B14,'[8]60m.'!$D$8:$F$1000,3,0)))</f>
        <v/>
      </c>
      <c r="E14" s="6" t="str">
        <f>IF(ISERROR(VLOOKUP(B14,'[8]60m.'!$D$8:$G$1000,4,0)),"",(VLOOKUP(B14,'[8]60m.'!$D$8:$G$1000,4,0)))</f>
        <v/>
      </c>
      <c r="F14" s="9">
        <f>IF(ISERROR(VLOOKUP(B14,'[8]80m.'!$D$8:$F$1000,3,0)),"",(VLOOKUP(B14,'[8]80m.'!$D$8:$H$1000,3,0)))</f>
        <v>1101</v>
      </c>
      <c r="G14" s="10">
        <v>69</v>
      </c>
      <c r="H14" s="7" t="str">
        <f>IF(ISERROR(VLOOKUP(B14,'[8]800m.'!$D$8:$F$978,3,0)),"",(VLOOKUP(B14,'[8]800m.'!$D$8:$H$978,3,0)))</f>
        <v/>
      </c>
      <c r="I14" s="10" t="str">
        <f>IF(ISERROR(VLOOKUP(B14,'[8]800m.'!$D$8:$G$978,4,0)),"",(VLOOKUP(B14,'[8]800m.'!$D$8:$G$978,4,0)))</f>
        <v/>
      </c>
      <c r="J14" s="7" t="str">
        <f>IF(ISERROR(VLOOKUP(B14,'[8]2000m.'!$D$8:$F$988,3,0)),"",(VLOOKUP(B14,'[8]2000m.'!$D$8:$H$991,3,0)))</f>
        <v/>
      </c>
      <c r="K14" s="6" t="str">
        <f>IF(ISERROR(VLOOKUP(B14,'[8]2000m.'!$D$8:$G$988,4,0)),"",(VLOOKUP(B14,'[8]2000m.'!$D$8:$G$988,4,0)))</f>
        <v/>
      </c>
      <c r="L14" s="7" t="str">
        <f>IF(ISERROR(VLOOKUP(B14,'[8]3000m.'!$D$8:$F$1000,3,0)),"",(VLOOKUP(B14,'[8]3000m.'!$D$8:$H$1000,3,0)))</f>
        <v/>
      </c>
      <c r="M14" s="10" t="str">
        <f>IF(ISERROR(VLOOKUP(B14,'[8]3000m.'!$D$8:$G$1000,4,0)),"",(VLOOKUP(B14,'[8]3000m.'!$D$8:$G$1000,4,0)))</f>
        <v/>
      </c>
      <c r="N14" s="5" t="str">
        <f>IF(ISERROR(VLOOKUP(B14,'[8]100m.Eng'!$D$8:$F$1000,3,0)),"",(VLOOKUP(B14,'[8]100m.Eng'!$D$8:$H$1000,3,0)))</f>
        <v/>
      </c>
      <c r="O14" s="6" t="str">
        <f>IF(ISERROR(VLOOKUP(B14,'[8]100m.Eng'!$D$8:$G$1000,4,0)),"",(VLOOKUP(B14,'[8]100m.Eng'!$D$8:$G$1000,4,0)))</f>
        <v/>
      </c>
      <c r="P14" s="5" t="str">
        <f>IF(ISERROR(VLOOKUP(B14,'[8]Uzun Atlama Genel'!$E$8:$J$1011,6,0)),"",(VLOOKUP(B14,'[8]Uzun Atlama Genel'!$E$8:$J$1011,6,0)))</f>
        <v/>
      </c>
      <c r="Q14" s="6" t="str">
        <f>IF(ISERROR(VLOOKUP(B14,'[8]Uzun Atlama Genel'!$E$8:$K$1011,7,0)),"",(VLOOKUP(B14,'[8]Uzun Atlama Genel'!$E$8:$K$1011,7,0)))</f>
        <v/>
      </c>
      <c r="R14" s="9" t="str">
        <f>IF(ISERROR(VLOOKUP(B14,[8]Üçadım!$E$8:$J$1000,6,0)),"",(VLOOKUP(B14,[8]Üçadım!$E$8:$J$1000,6,0)))</f>
        <v/>
      </c>
      <c r="S14" s="10" t="str">
        <f>IF(ISERROR(VLOOKUP(B14,[8]Üçadım!$E$8:$K$1000,7,0)),"",(VLOOKUP(B14,[8]Üçadım!$E$8:$K$1000,7,0)))</f>
        <v/>
      </c>
      <c r="T14" s="5">
        <f>IF(ISERROR(VLOOKUP(B14,[8]Yüksek!$E$8:$BR$1000,66,0)),"",(VLOOKUP(B14,[8]Yüksek!$E$8:$BR$1000,66,0)))</f>
        <v>130</v>
      </c>
      <c r="U14" s="6">
        <v>30</v>
      </c>
      <c r="V14" s="5" t="str">
        <f>IF(ISERROR(VLOOKUP(B14,[8]Sırık!$E$8:$BX$35555,72,0)),"",(VLOOKUP(B14,[8]Sırık!$E$8:$BX$35555,72,0)))</f>
        <v/>
      </c>
      <c r="W14" s="10" t="str">
        <f>IF(ISERROR(VLOOKUP(B14,[8]Sırık!$E$8:$BY$355555,73,0)),"",(VLOOKUP(B14,[8]Sırık!$E$8:$BY$355555,73,0)))</f>
        <v/>
      </c>
      <c r="X14" s="5">
        <f>IF(ISERROR(VLOOKUP(B14,[8]Gülle!$E$8:$J$1000,6,0)),"",(VLOOKUP(B14,[8]Gülle!$E$8:$J$1000,6,0)))</f>
        <v>602</v>
      </c>
      <c r="Y14" s="10">
        <v>33</v>
      </c>
      <c r="Z14" s="11" t="str">
        <f>IF(ISERROR(VLOOKUP(B14,[8]Çekiç!$E$8:$N$1000,6,0)),"",(VLOOKUP(B14,[8]Çekiç!$E$8:$N$1000,6,0)))</f>
        <v/>
      </c>
      <c r="AA14" s="10" t="str">
        <f>IF(ISERROR(VLOOKUP(B14,[8]Çekiç!$E$8:$O$1000,7,0)),"",(VLOOKUP(B14,[8]Çekiç!$E$8:$O$1000,7,0)))</f>
        <v/>
      </c>
      <c r="AB14" s="5" t="str">
        <f>IF(ISERROR(VLOOKUP(B14,[8]Disk!$E$8:$J$1000,6,0)),"",(VLOOKUP(B14,[8]Disk!$E$8:$J$1000,6,0)))</f>
        <v/>
      </c>
      <c r="AC14" s="6" t="str">
        <f>IF(ISERROR(VLOOKUP(B14,[8]Disk!$E$8:$K$1000,7,0)),"",(VLOOKUP(B14,[8]Disk!$E$8:$K$1000,7,0)))</f>
        <v/>
      </c>
      <c r="AD14" s="9" t="str">
        <f>IF(ISERROR(VLOOKUP(B14,[8]Cirit!$E$8:$J$1000,6,0)),"",(VLOOKUP(B14,[8]Cirit!$E$8:$J$1000,6,0)))</f>
        <v/>
      </c>
      <c r="AE14" s="10" t="str">
        <f>IF(ISERROR(VLOOKUP(B14,[8]Cirit!$E$8:$K$1000,7,0)),"",(VLOOKUP(B14,[8]Cirit!$E$8:$K$1000,7,0)))</f>
        <v/>
      </c>
      <c r="AF14" s="8">
        <f t="shared" si="1"/>
        <v>132</v>
      </c>
    </row>
    <row r="15" spans="1:32" ht="20.25" x14ac:dyDescent="0.25">
      <c r="A15" s="3">
        <v>5</v>
      </c>
      <c r="B15" s="4" t="s">
        <v>101</v>
      </c>
      <c r="C15" s="4" t="s">
        <v>40</v>
      </c>
      <c r="D15" s="5" t="str">
        <f>IF(ISERROR(VLOOKUP(B15,'[8]60m.'!$D$8:$F$1000,3,0)),"",(VLOOKUP(B15,'[8]60m.'!$D$8:$F$1000,3,0)))</f>
        <v/>
      </c>
      <c r="E15" s="6" t="str">
        <f>IF(ISERROR(VLOOKUP(B15,'[8]60m.'!$D$8:$G$1000,4,0)),"",(VLOOKUP(B15,'[8]60m.'!$D$8:$G$1000,4,0)))</f>
        <v/>
      </c>
      <c r="F15" s="9" t="str">
        <f>IF(ISERROR(VLOOKUP(B15,'[8]80m.'!$D$8:$F$1000,3,0)),"",(VLOOKUP(B15,'[8]80m.'!$D$8:$H$1000,3,0)))</f>
        <v/>
      </c>
      <c r="G15" s="10" t="str">
        <f>IF(ISERROR(VLOOKUP(B15,'[8]80m.'!$D$8:$G$1000,4,0)),"",(VLOOKUP(B15,'[8]80m.'!$D$8:$G$1000,4,0)))</f>
        <v/>
      </c>
      <c r="H15" s="7" t="str">
        <f>IF(ISERROR(VLOOKUP(B15,'[8]800m.'!$D$8:$F$978,3,0)),"",(VLOOKUP(B15,'[8]800m.'!$D$8:$H$978,3,0)))</f>
        <v/>
      </c>
      <c r="I15" s="10" t="str">
        <f>IF(ISERROR(VLOOKUP(B15,'[8]800m.'!$D$8:$G$978,4,0)),"",(VLOOKUP(B15,'[8]800m.'!$D$8:$G$978,4,0)))</f>
        <v/>
      </c>
      <c r="J15" s="7">
        <f>IF(ISERROR(VLOOKUP(B15,'[8]2000m.'!$D$8:$F$988,3,0)),"",(VLOOKUP(B15,'[8]2000m.'!$D$8:$H$991,3,0)))</f>
        <v>65120</v>
      </c>
      <c r="K15" s="6">
        <v>45</v>
      </c>
      <c r="L15" s="7" t="str">
        <f>IF(ISERROR(VLOOKUP(B15,'[8]3000m.'!$D$8:$F$1000,3,0)),"",(VLOOKUP(B15,'[8]3000m.'!$D$8:$H$1000,3,0)))</f>
        <v/>
      </c>
      <c r="M15" s="10" t="str">
        <f>IF(ISERROR(VLOOKUP(B15,'[8]3000m.'!$D$8:$G$1000,4,0)),"",(VLOOKUP(B15,'[8]3000m.'!$D$8:$G$1000,4,0)))</f>
        <v/>
      </c>
      <c r="N15" s="5" t="str">
        <f>IF(ISERROR(VLOOKUP(B15,'[8]100m.Eng'!$D$8:$F$1000,3,0)),"",(VLOOKUP(B15,'[8]100m.Eng'!$D$8:$H$1000,3,0)))</f>
        <v/>
      </c>
      <c r="O15" s="6" t="str">
        <f>IF(ISERROR(VLOOKUP(B15,'[8]100m.Eng'!$D$8:$G$1000,4,0)),"",(VLOOKUP(B15,'[8]100m.Eng'!$D$8:$G$1000,4,0)))</f>
        <v/>
      </c>
      <c r="P15" s="5">
        <f>IF(ISERROR(VLOOKUP(B15,'[8]Uzun Atlama Genel'!$E$8:$J$1011,6,0)),"",(VLOOKUP(B15,'[8]Uzun Atlama Genel'!$E$8:$J$1011,6,0)))</f>
        <v>397</v>
      </c>
      <c r="Q15" s="6">
        <v>39</v>
      </c>
      <c r="R15" s="9" t="str">
        <f>IF(ISERROR(VLOOKUP(B15,[8]Üçadım!$E$8:$J$1000,6,0)),"",(VLOOKUP(B15,[8]Üçadım!$E$8:$J$1000,6,0)))</f>
        <v/>
      </c>
      <c r="S15" s="10" t="str">
        <f>IF(ISERROR(VLOOKUP(B15,[8]Üçadım!$E$8:$K$1000,7,0)),"",(VLOOKUP(B15,[8]Üçadım!$E$8:$K$1000,7,0)))</f>
        <v/>
      </c>
      <c r="T15" s="5" t="str">
        <f>IF(ISERROR(VLOOKUP(B15,[8]Yüksek!$E$8:$BR$1000,66,0)),"",(VLOOKUP(B15,[8]Yüksek!$E$8:$BR$1000,66,0)))</f>
        <v/>
      </c>
      <c r="U15" s="6" t="str">
        <f>IF(ISERROR(VLOOKUP(B15,[8]Yüksek!$E$8:$BS$1000,67,0)),"",(VLOOKUP(B15,[8]Yüksek!$E$8:$BS$1000,67,0)))</f>
        <v/>
      </c>
      <c r="V15" s="5" t="str">
        <f>IF(ISERROR(VLOOKUP(B15,[8]Sırık!$E$8:$BX$35555,72,0)),"",(VLOOKUP(B15,[8]Sırık!$E$8:$BX$35555,72,0)))</f>
        <v/>
      </c>
      <c r="W15" s="10" t="str">
        <f>IF(ISERROR(VLOOKUP(B15,[8]Sırık!$E$8:$BY$355555,73,0)),"",(VLOOKUP(B15,[8]Sırık!$E$8:$BY$355555,73,0)))</f>
        <v/>
      </c>
      <c r="X15" s="5">
        <f>IF(ISERROR(VLOOKUP(B15,[8]Gülle!$E$8:$J$1000,6,0)),"",(VLOOKUP(B15,[8]Gülle!$E$8:$J$1000,6,0)))</f>
        <v>640</v>
      </c>
      <c r="Y15" s="10">
        <v>36</v>
      </c>
      <c r="Z15" s="11" t="str">
        <f>IF(ISERROR(VLOOKUP(B15,[8]Çekiç!$E$8:$N$1000,6,0)),"",(VLOOKUP(B15,[8]Çekiç!$E$8:$N$1000,6,0)))</f>
        <v/>
      </c>
      <c r="AA15" s="10" t="str">
        <f>IF(ISERROR(VLOOKUP(B15,[8]Çekiç!$E$8:$O$1000,7,0)),"",(VLOOKUP(B15,[8]Çekiç!$E$8:$O$1000,7,0)))</f>
        <v/>
      </c>
      <c r="AB15" s="5" t="str">
        <f>IF(ISERROR(VLOOKUP(B15,[8]Disk!$E$8:$J$1000,6,0)),"",(VLOOKUP(B15,[8]Disk!$E$8:$J$1000,6,0)))</f>
        <v/>
      </c>
      <c r="AC15" s="6" t="str">
        <f>IF(ISERROR(VLOOKUP(B15,[8]Disk!$E$8:$K$1000,7,0)),"",(VLOOKUP(B15,[8]Disk!$E$8:$K$1000,7,0)))</f>
        <v/>
      </c>
      <c r="AD15" s="9" t="str">
        <f>IF(ISERROR(VLOOKUP(B15,[8]Cirit!$E$8:$J$1000,6,0)),"",(VLOOKUP(B15,[8]Cirit!$E$8:$J$1000,6,0)))</f>
        <v/>
      </c>
      <c r="AE15" s="10" t="str">
        <f>IF(ISERROR(VLOOKUP(B15,[8]Cirit!$E$8:$K$1000,7,0)),"",(VLOOKUP(B15,[8]Cirit!$E$8:$K$1000,7,0)))</f>
        <v/>
      </c>
      <c r="AF15" s="8">
        <f t="shared" si="1"/>
        <v>120</v>
      </c>
    </row>
    <row r="16" spans="1:32" ht="20.25" x14ac:dyDescent="0.25">
      <c r="A16" s="3">
        <v>6</v>
      </c>
      <c r="B16" s="4" t="s">
        <v>102</v>
      </c>
      <c r="C16" s="4" t="s">
        <v>40</v>
      </c>
      <c r="D16" s="5" t="str">
        <f>IF(ISERROR(VLOOKUP(B16,'[8]60m.'!$D$8:$F$1000,3,0)),"",(VLOOKUP(B16,'[8]60m.'!$D$8:$F$1000,3,0)))</f>
        <v/>
      </c>
      <c r="E16" s="6" t="str">
        <f>IF(ISERROR(VLOOKUP(B16,'[8]60m.'!$D$8:$G$1000,4,0)),"",(VLOOKUP(B16,'[8]60m.'!$D$8:$G$1000,4,0)))</f>
        <v/>
      </c>
      <c r="F16" s="9" t="str">
        <f>IF(ISERROR(VLOOKUP(B16,'[8]80m.'!$D$8:$F$1000,3,0)),"",(VLOOKUP(B16,'[8]80m.'!$D$8:$H$1000,3,0)))</f>
        <v/>
      </c>
      <c r="G16" s="10" t="str">
        <f>IF(ISERROR(VLOOKUP(B16,'[8]80m.'!$D$8:$G$1000,4,0)),"",(VLOOKUP(B16,'[8]80m.'!$D$8:$G$1000,4,0)))</f>
        <v/>
      </c>
      <c r="H16" s="7">
        <f>IF(ISERROR(VLOOKUP(B16,'[8]800m.'!$D$8:$F$978,3,0)),"",(VLOOKUP(B16,'[8]800m.'!$D$8:$H$978,3,0)))</f>
        <v>21698</v>
      </c>
      <c r="I16" s="10">
        <v>40</v>
      </c>
      <c r="J16" s="7" t="str">
        <f>IF(ISERROR(VLOOKUP(B16,'[8]2000m.'!$D$8:$F$988,3,0)),"",(VLOOKUP(B16,'[8]2000m.'!$D$8:$H$991,3,0)))</f>
        <v/>
      </c>
      <c r="K16" s="6" t="str">
        <f>IF(ISERROR(VLOOKUP(B16,'[8]2000m.'!$D$8:$G$988,4,0)),"",(VLOOKUP(B16,'[8]2000m.'!$D$8:$G$988,4,0)))</f>
        <v/>
      </c>
      <c r="L16" s="7" t="str">
        <f>IF(ISERROR(VLOOKUP(B16,'[8]3000m.'!$D$8:$F$1000,3,0)),"",(VLOOKUP(B16,'[8]3000m.'!$D$8:$H$1000,3,0)))</f>
        <v/>
      </c>
      <c r="M16" s="10" t="str">
        <f>IF(ISERROR(VLOOKUP(B16,'[8]3000m.'!$D$8:$G$1000,4,0)),"",(VLOOKUP(B16,'[8]3000m.'!$D$8:$G$1000,4,0)))</f>
        <v/>
      </c>
      <c r="N16" s="5" t="str">
        <f>IF(ISERROR(VLOOKUP(B16,'[8]100m.Eng'!$D$8:$F$1000,3,0)),"",(VLOOKUP(B16,'[8]100m.Eng'!$D$8:$H$1000,3,0)))</f>
        <v/>
      </c>
      <c r="O16" s="6" t="str">
        <f>IF(ISERROR(VLOOKUP(B16,'[8]100m.Eng'!$D$8:$G$1000,4,0)),"",(VLOOKUP(B16,'[8]100m.Eng'!$D$8:$G$1000,4,0)))</f>
        <v/>
      </c>
      <c r="P16" s="5">
        <f>IF(ISERROR(VLOOKUP(B16,'[8]Uzun Atlama Genel'!$E$8:$J$1011,6,0)),"",(VLOOKUP(B16,'[8]Uzun Atlama Genel'!$E$8:$J$1011,6,0)))</f>
        <v>447</v>
      </c>
      <c r="Q16" s="6">
        <v>51</v>
      </c>
      <c r="R16" s="9" t="str">
        <f>IF(ISERROR(VLOOKUP(B16,[8]Üçadım!$E$8:$J$1000,6,0)),"",(VLOOKUP(B16,[8]Üçadım!$E$8:$J$1000,6,0)))</f>
        <v/>
      </c>
      <c r="S16" s="10" t="str">
        <f>IF(ISERROR(VLOOKUP(B16,[8]Üçadım!$E$8:$K$1000,7,0)),"",(VLOOKUP(B16,[8]Üçadım!$E$8:$K$1000,7,0)))</f>
        <v/>
      </c>
      <c r="T16" s="5" t="str">
        <f>IF(ISERROR(VLOOKUP(B16,[8]Yüksek!$E$8:$BR$1000,66,0)),"",(VLOOKUP(B16,[8]Yüksek!$E$8:$BR$1000,66,0)))</f>
        <v/>
      </c>
      <c r="U16" s="6" t="str">
        <f>IF(ISERROR(VLOOKUP(B16,[8]Yüksek!$E$8:$BS$1000,67,0)),"",(VLOOKUP(B16,[8]Yüksek!$E$8:$BS$1000,67,0)))</f>
        <v/>
      </c>
      <c r="V16" s="5" t="str">
        <f>IF(ISERROR(VLOOKUP(B16,[8]Sırık!$E$8:$BX$35555,72,0)),"",(VLOOKUP(B16,[8]Sırık!$E$8:$BX$35555,72,0)))</f>
        <v/>
      </c>
      <c r="W16" s="10" t="str">
        <f>IF(ISERROR(VLOOKUP(B16,[8]Sırık!$E$8:$BY$355555,73,0)),"",(VLOOKUP(B16,[8]Sırık!$E$8:$BY$355555,73,0)))</f>
        <v/>
      </c>
      <c r="X16" s="5">
        <f>IF(ISERROR(VLOOKUP(B16,[8]Gülle!$E$8:$J$1000,6,0)),"",(VLOOKUP(B16,[8]Gülle!$E$8:$J$1000,6,0)))</f>
        <v>520</v>
      </c>
      <c r="Y16" s="10">
        <v>28</v>
      </c>
      <c r="Z16" s="11" t="str">
        <f>IF(ISERROR(VLOOKUP(B16,[8]Çekiç!$E$8:$N$1000,6,0)),"",(VLOOKUP(B16,[8]Çekiç!$E$8:$N$1000,6,0)))</f>
        <v/>
      </c>
      <c r="AA16" s="10" t="str">
        <f>IF(ISERROR(VLOOKUP(B16,[8]Çekiç!$E$8:$O$1000,7,0)),"",(VLOOKUP(B16,[8]Çekiç!$E$8:$O$1000,7,0)))</f>
        <v/>
      </c>
      <c r="AB16" s="5" t="str">
        <f>IF(ISERROR(VLOOKUP(B16,[8]Disk!$E$8:$J$1000,6,0)),"",(VLOOKUP(B16,[8]Disk!$E$8:$J$1000,6,0)))</f>
        <v/>
      </c>
      <c r="AC16" s="6" t="str">
        <f>IF(ISERROR(VLOOKUP(B16,[8]Disk!$E$8:$K$1000,7,0)),"",(VLOOKUP(B16,[8]Disk!$E$8:$K$1000,7,0)))</f>
        <v/>
      </c>
      <c r="AD16" s="9" t="str">
        <f>IF(ISERROR(VLOOKUP(B16,[8]Cirit!$E$8:$J$1000,6,0)),"",(VLOOKUP(B16,[8]Cirit!$E$8:$J$1000,6,0)))</f>
        <v/>
      </c>
      <c r="AE16" s="10" t="str">
        <f>IF(ISERROR(VLOOKUP(B16,[8]Cirit!$E$8:$K$1000,7,0)),"",(VLOOKUP(B16,[8]Cirit!$E$8:$K$1000,7,0)))</f>
        <v/>
      </c>
      <c r="AF16" s="8">
        <f t="shared" si="1"/>
        <v>119</v>
      </c>
    </row>
    <row r="17" spans="1:32" ht="20.25" x14ac:dyDescent="0.25">
      <c r="A17" s="3">
        <v>7</v>
      </c>
      <c r="B17" s="4" t="s">
        <v>103</v>
      </c>
      <c r="C17" s="4" t="s">
        <v>40</v>
      </c>
      <c r="D17" s="5" t="str">
        <f>IF(ISERROR(VLOOKUP(B17,'[8]60m.'!$D$8:$F$1000,3,0)),"",(VLOOKUP(B17,'[8]60m.'!$D$8:$F$1000,3,0)))</f>
        <v/>
      </c>
      <c r="E17" s="6" t="str">
        <f>IF(ISERROR(VLOOKUP(B17,'[8]60m.'!$D$8:$G$1000,4,0)),"",(VLOOKUP(B17,'[8]60m.'!$D$8:$G$1000,4,0)))</f>
        <v/>
      </c>
      <c r="F17" s="9" t="str">
        <f>IF(ISERROR(VLOOKUP(B17,'[8]80m.'!$D$8:$F$1000,3,0)),"",(VLOOKUP(B17,'[8]80m.'!$D$8:$H$1000,3,0)))</f>
        <v/>
      </c>
      <c r="G17" s="10" t="str">
        <f>IF(ISERROR(VLOOKUP(B17,'[8]80m.'!$D$8:$G$1000,4,0)),"",(VLOOKUP(B17,'[8]80m.'!$D$8:$G$1000,4,0)))</f>
        <v/>
      </c>
      <c r="H17" s="7">
        <f>IF(ISERROR(VLOOKUP(B17,'[8]800m.'!$D$8:$F$978,3,0)),"",(VLOOKUP(B17,'[8]800m.'!$D$8:$H$978,3,0)))</f>
        <v>22180</v>
      </c>
      <c r="I17" s="10">
        <v>32</v>
      </c>
      <c r="J17" s="7" t="str">
        <f>IF(ISERROR(VLOOKUP(B17,'[8]2000m.'!$D$8:$F$988,3,0)),"",(VLOOKUP(B17,'[8]2000m.'!$D$8:$H$991,3,0)))</f>
        <v/>
      </c>
      <c r="K17" s="6" t="str">
        <f>IF(ISERROR(VLOOKUP(B17,'[8]2000m.'!$D$8:$G$988,4,0)),"",(VLOOKUP(B17,'[8]2000m.'!$D$8:$G$988,4,0)))</f>
        <v/>
      </c>
      <c r="L17" s="7" t="str">
        <f>IF(ISERROR(VLOOKUP(B17,'[8]3000m.'!$D$8:$F$1000,3,0)),"",(VLOOKUP(B17,'[8]3000m.'!$D$8:$H$1000,3,0)))</f>
        <v/>
      </c>
      <c r="M17" s="10" t="str">
        <f>IF(ISERROR(VLOOKUP(B17,'[8]3000m.'!$D$8:$G$1000,4,0)),"",(VLOOKUP(B17,'[8]3000m.'!$D$8:$G$1000,4,0)))</f>
        <v/>
      </c>
      <c r="N17" s="5" t="str">
        <f>IF(ISERROR(VLOOKUP(B17,'[8]100m.Eng'!$D$8:$F$1000,3,0)),"",(VLOOKUP(B17,'[8]100m.Eng'!$D$8:$H$1000,3,0)))</f>
        <v/>
      </c>
      <c r="O17" s="6" t="str">
        <f>IF(ISERROR(VLOOKUP(B17,'[8]100m.Eng'!$D$8:$G$1000,4,0)),"",(VLOOKUP(B17,'[8]100m.Eng'!$D$8:$G$1000,4,0)))</f>
        <v/>
      </c>
      <c r="P17" s="5">
        <f>IF(ISERROR(VLOOKUP(B17,'[8]Uzun Atlama Genel'!$E$8:$J$1011,6,0)),"",(VLOOKUP(B17,'[8]Uzun Atlama Genel'!$E$8:$J$1011,6,0)))</f>
        <v>452</v>
      </c>
      <c r="Q17" s="6">
        <v>53</v>
      </c>
      <c r="R17" s="9" t="str">
        <f>IF(ISERROR(VLOOKUP(B17,[8]Üçadım!$E$8:$J$1000,6,0)),"",(VLOOKUP(B17,[8]Üçadım!$E$8:$J$1000,6,0)))</f>
        <v/>
      </c>
      <c r="S17" s="10" t="str">
        <f>IF(ISERROR(VLOOKUP(B17,[8]Üçadım!$E$8:$K$1000,7,0)),"",(VLOOKUP(B17,[8]Üçadım!$E$8:$K$1000,7,0)))</f>
        <v/>
      </c>
      <c r="T17" s="5" t="str">
        <f>IF(ISERROR(VLOOKUP(B17,[8]Yüksek!$E$8:$BR$1000,66,0)),"",(VLOOKUP(B17,[8]Yüksek!$E$8:$BR$1000,66,0)))</f>
        <v/>
      </c>
      <c r="U17" s="6" t="str">
        <f>IF(ISERROR(VLOOKUP(B17,[8]Yüksek!$E$8:$BS$1000,67,0)),"",(VLOOKUP(B17,[8]Yüksek!$E$8:$BS$1000,67,0)))</f>
        <v/>
      </c>
      <c r="V17" s="5" t="str">
        <f>IF(ISERROR(VLOOKUP(B17,[8]Sırık!$E$8:$BX$35555,72,0)),"",(VLOOKUP(B17,[8]Sırık!$E$8:$BX$35555,72,0)))</f>
        <v/>
      </c>
      <c r="W17" s="10" t="str">
        <f>IF(ISERROR(VLOOKUP(B17,[8]Sırık!$E$8:$BY$355555,73,0)),"",(VLOOKUP(B17,[8]Sırık!$E$8:$BY$355555,73,0)))</f>
        <v/>
      </c>
      <c r="X17" s="5">
        <f>IF(ISERROR(VLOOKUP(B17,[8]Gülle!$E$8:$J$1000,6,0)),"",(VLOOKUP(B17,[8]Gülle!$E$8:$J$1000,6,0)))</f>
        <v>536</v>
      </c>
      <c r="Y17" s="10">
        <v>29</v>
      </c>
      <c r="Z17" s="11" t="str">
        <f>IF(ISERROR(VLOOKUP(B17,[8]Çekiç!$E$8:$N$1000,6,0)),"",(VLOOKUP(B17,[8]Çekiç!$E$8:$N$1000,6,0)))</f>
        <v/>
      </c>
      <c r="AA17" s="10" t="str">
        <f>IF(ISERROR(VLOOKUP(B17,[8]Çekiç!$E$8:$O$1000,7,0)),"",(VLOOKUP(B17,[8]Çekiç!$E$8:$O$1000,7,0)))</f>
        <v/>
      </c>
      <c r="AB17" s="5" t="str">
        <f>IF(ISERROR(VLOOKUP(B17,[8]Disk!$E$8:$J$1000,6,0)),"",(VLOOKUP(B17,[8]Disk!$E$8:$J$1000,6,0)))</f>
        <v/>
      </c>
      <c r="AC17" s="6" t="str">
        <f>IF(ISERROR(VLOOKUP(B17,[8]Disk!$E$8:$K$1000,7,0)),"",(VLOOKUP(B17,[8]Disk!$E$8:$K$1000,7,0)))</f>
        <v/>
      </c>
      <c r="AD17" s="9" t="str">
        <f>IF(ISERROR(VLOOKUP(B17,[8]Cirit!$E$8:$J$1000,6,0)),"",(VLOOKUP(B17,[8]Cirit!$E$8:$J$1000,6,0)))</f>
        <v/>
      </c>
      <c r="AE17" s="10" t="str">
        <f>IF(ISERROR(VLOOKUP(B17,[8]Cirit!$E$8:$K$1000,7,0)),"",(VLOOKUP(B17,[8]Cirit!$E$8:$K$1000,7,0)))</f>
        <v/>
      </c>
      <c r="AF17" s="8">
        <f t="shared" si="1"/>
        <v>114</v>
      </c>
    </row>
    <row r="18" spans="1:32" ht="20.25" x14ac:dyDescent="0.25">
      <c r="A18" s="3">
        <v>8</v>
      </c>
      <c r="B18" s="4" t="s">
        <v>104</v>
      </c>
      <c r="C18" s="4" t="s">
        <v>40</v>
      </c>
      <c r="D18" s="5" t="str">
        <f>IF(ISERROR(VLOOKUP(B18,'[8]60m.'!$D$8:$F$1000,3,0)),"",(VLOOKUP(B18,'[8]60m.'!$D$8:$F$1000,3,0)))</f>
        <v/>
      </c>
      <c r="E18" s="6" t="str">
        <f>IF(ISERROR(VLOOKUP(B18,'[8]60m.'!$D$8:$G$1000,4,0)),"",(VLOOKUP(B18,'[8]60m.'!$D$8:$G$1000,4,0)))</f>
        <v/>
      </c>
      <c r="F18" s="9" t="str">
        <f>IF(ISERROR(VLOOKUP(B18,'[8]80m.'!$D$8:$F$1000,3,0)),"",(VLOOKUP(B18,'[8]80m.'!$D$8:$H$1000,3,0)))</f>
        <v/>
      </c>
      <c r="G18" s="10" t="str">
        <f>IF(ISERROR(VLOOKUP(B18,'[8]80m.'!$D$8:$G$1000,4,0)),"",(VLOOKUP(B18,'[8]80m.'!$D$8:$G$1000,4,0)))</f>
        <v/>
      </c>
      <c r="H18" s="7" t="str">
        <f>IF(ISERROR(VLOOKUP(B18,'[8]800m.'!$D$8:$F$978,3,0)),"",(VLOOKUP(B18,'[8]800m.'!$D$8:$H$978,3,0)))</f>
        <v/>
      </c>
      <c r="I18" s="10" t="str">
        <f>IF(ISERROR(VLOOKUP(B18,'[8]800m.'!$D$8:$G$978,4,0)),"",(VLOOKUP(B18,'[8]800m.'!$D$8:$G$978,4,0)))</f>
        <v/>
      </c>
      <c r="J18" s="7">
        <f>IF(ISERROR(VLOOKUP(B18,'[8]2000m.'!$D$8:$F$988,3,0)),"",(VLOOKUP(B18,'[8]2000m.'!$D$8:$H$991,3,0)))</f>
        <v>70814</v>
      </c>
      <c r="K18" s="6">
        <v>35</v>
      </c>
      <c r="L18" s="7" t="str">
        <f>IF(ISERROR(VLOOKUP(B18,'[8]3000m.'!$D$8:$F$1000,3,0)),"",(VLOOKUP(B18,'[8]3000m.'!$D$8:$H$1000,3,0)))</f>
        <v/>
      </c>
      <c r="M18" s="10" t="str">
        <f>IF(ISERROR(VLOOKUP(B18,'[8]3000m.'!$D$8:$G$1000,4,0)),"",(VLOOKUP(B18,'[8]3000m.'!$D$8:$G$1000,4,0)))</f>
        <v/>
      </c>
      <c r="N18" s="5" t="str">
        <f>IF(ISERROR(VLOOKUP(B18,'[8]100m.Eng'!$D$8:$F$1000,3,0)),"",(VLOOKUP(B18,'[8]100m.Eng'!$D$8:$H$1000,3,0)))</f>
        <v/>
      </c>
      <c r="O18" s="6" t="str">
        <f>IF(ISERROR(VLOOKUP(B18,'[8]100m.Eng'!$D$8:$G$1000,4,0)),"",(VLOOKUP(B18,'[8]100m.Eng'!$D$8:$G$1000,4,0)))</f>
        <v/>
      </c>
      <c r="P18" s="5" t="str">
        <f>IF(ISERROR(VLOOKUP(B18,'[8]Uzun Atlama Genel'!$E$8:$J$1011,6,0)),"",(VLOOKUP(B18,'[8]Uzun Atlama Genel'!$E$8:$J$1011,6,0)))</f>
        <v>NM</v>
      </c>
      <c r="Q18" s="6">
        <v>0</v>
      </c>
      <c r="R18" s="9" t="str">
        <f>IF(ISERROR(VLOOKUP(B18,[8]Üçadım!$E$8:$J$1000,6,0)),"",(VLOOKUP(B18,[8]Üçadım!$E$8:$J$1000,6,0)))</f>
        <v/>
      </c>
      <c r="S18" s="10" t="str">
        <f>IF(ISERROR(VLOOKUP(B18,[8]Üçadım!$E$8:$K$1000,7,0)),"",(VLOOKUP(B18,[8]Üçadım!$E$8:$K$1000,7,0)))</f>
        <v/>
      </c>
      <c r="T18" s="5" t="str">
        <f>IF(ISERROR(VLOOKUP(B18,[8]Yüksek!$E$8:$BR$1000,66,0)),"",(VLOOKUP(B18,[8]Yüksek!$E$8:$BR$1000,66,0)))</f>
        <v/>
      </c>
      <c r="U18" s="6" t="str">
        <f>IF(ISERROR(VLOOKUP(B18,[8]Yüksek!$E$8:$BS$1000,67,0)),"",(VLOOKUP(B18,[8]Yüksek!$E$8:$BS$1000,67,0)))</f>
        <v/>
      </c>
      <c r="V18" s="5" t="str">
        <f>IF(ISERROR(VLOOKUP(B18,[8]Sırık!$E$8:$BX$35555,72,0)),"",(VLOOKUP(B18,[8]Sırık!$E$8:$BX$35555,72,0)))</f>
        <v/>
      </c>
      <c r="W18" s="10" t="str">
        <f>IF(ISERROR(VLOOKUP(B18,[8]Sırık!$E$8:$BY$355555,73,0)),"",(VLOOKUP(B18,[8]Sırık!$E$8:$BY$355555,73,0)))</f>
        <v/>
      </c>
      <c r="X18" s="5" t="str">
        <f>IF(ISERROR(VLOOKUP(B18,[8]Gülle!$E$8:$J$1000,6,0)),"",(VLOOKUP(B18,[8]Gülle!$E$8:$J$1000,6,0)))</f>
        <v/>
      </c>
      <c r="Y18" s="10" t="str">
        <f>IF(ISERROR(VLOOKUP(B18,[8]Gülle!$E$8:$K$1000,7,0)),"",(VLOOKUP(B18,[8]Gülle!$E$8:$K$1000,7,0)))</f>
        <v/>
      </c>
      <c r="Z18" s="11" t="str">
        <f>IF(ISERROR(VLOOKUP(B18,[8]Çekiç!$E$8:$N$1000,6,0)),"",(VLOOKUP(B18,[8]Çekiç!$E$8:$N$1000,6,0)))</f>
        <v/>
      </c>
      <c r="AA18" s="10" t="str">
        <f>IF(ISERROR(VLOOKUP(B18,[8]Çekiç!$E$8:$O$1000,7,0)),"",(VLOOKUP(B18,[8]Çekiç!$E$8:$O$1000,7,0)))</f>
        <v/>
      </c>
      <c r="AB18" s="5" t="str">
        <f>IF(ISERROR(VLOOKUP(B18,[8]Disk!$E$8:$J$1000,6,0)),"",(VLOOKUP(B18,[8]Disk!$E$8:$J$1000,6,0)))</f>
        <v/>
      </c>
      <c r="AC18" s="6" t="str">
        <f>IF(ISERROR(VLOOKUP(B18,[8]Disk!$E$8:$K$1000,7,0)),"",(VLOOKUP(B18,[8]Disk!$E$8:$K$1000,7,0)))</f>
        <v/>
      </c>
      <c r="AD18" s="9">
        <f>IF(ISERROR(VLOOKUP(B18,[8]Cirit!$E$8:$J$1000,6,0)),"",(VLOOKUP(B18,[8]Cirit!$E$8:$J$1000,6,0)))</f>
        <v>1500</v>
      </c>
      <c r="AE18" s="10">
        <v>29</v>
      </c>
      <c r="AF18" s="8">
        <f t="shared" si="1"/>
        <v>64</v>
      </c>
    </row>
  </sheetData>
  <mergeCells count="38">
    <mergeCell ref="AD2:AE2"/>
    <mergeCell ref="AF2:AF3"/>
    <mergeCell ref="B9:B10"/>
    <mergeCell ref="D9:E9"/>
    <mergeCell ref="AB9:AC9"/>
    <mergeCell ref="AD9:AE9"/>
    <mergeCell ref="AF9:AF10"/>
    <mergeCell ref="V9:W9"/>
    <mergeCell ref="X9:Y9"/>
    <mergeCell ref="B2:B3"/>
    <mergeCell ref="D2:E2"/>
    <mergeCell ref="AB2:AC2"/>
    <mergeCell ref="V2:W2"/>
    <mergeCell ref="X2:Y2"/>
    <mergeCell ref="A8:AB8"/>
    <mergeCell ref="A9:A10"/>
    <mergeCell ref="C9:C10"/>
    <mergeCell ref="F9:G9"/>
    <mergeCell ref="H9:I9"/>
    <mergeCell ref="J9:K9"/>
    <mergeCell ref="L9:M9"/>
    <mergeCell ref="N9:O9"/>
    <mergeCell ref="P9:Q9"/>
    <mergeCell ref="R9:S9"/>
    <mergeCell ref="T9:U9"/>
    <mergeCell ref="Z2:AA2"/>
    <mergeCell ref="Z9:AA9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F2:G2"/>
    <mergeCell ref="H2:I2"/>
  </mergeCells>
  <conditionalFormatting sqref="AF2:AF7">
    <cfRule type="duplicateValues" dxfId="3" priority="3"/>
  </conditionalFormatting>
  <conditionalFormatting sqref="B2:B7">
    <cfRule type="duplicateValues" dxfId="2" priority="4"/>
  </conditionalFormatting>
  <conditionalFormatting sqref="AF9:AF18">
    <cfRule type="duplicateValues" dxfId="1" priority="1"/>
  </conditionalFormatting>
  <conditionalFormatting sqref="B9:B1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2022-05-22T20:25:37Z</dcterms:modified>
</cp:coreProperties>
</file>